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Pol'!$A$1:$X$73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/>
  <c r="G41"/>
  <c r="F41"/>
  <c r="G40"/>
  <c r="F40"/>
  <c r="BA39" i="13"/>
  <c r="BA38"/>
  <c r="G9"/>
  <c r="G8" s="1"/>
  <c r="I9"/>
  <c r="I8" s="1"/>
  <c r="K9"/>
  <c r="K8" s="1"/>
  <c r="O9"/>
  <c r="O8" s="1"/>
  <c r="Q9"/>
  <c r="Q8" s="1"/>
  <c r="V9"/>
  <c r="V8" s="1"/>
  <c r="G27"/>
  <c r="M27" s="1"/>
  <c r="M26" s="1"/>
  <c r="I27"/>
  <c r="I26" s="1"/>
  <c r="K27"/>
  <c r="K26" s="1"/>
  <c r="O27"/>
  <c r="O26" s="1"/>
  <c r="Q27"/>
  <c r="Q26" s="1"/>
  <c r="V27"/>
  <c r="V26" s="1"/>
  <c r="G32"/>
  <c r="I32"/>
  <c r="I31" s="1"/>
  <c r="K32"/>
  <c r="M32"/>
  <c r="O32"/>
  <c r="Q32"/>
  <c r="V32"/>
  <c r="G34"/>
  <c r="G31" s="1"/>
  <c r="I54" i="1" s="1"/>
  <c r="I34" i="13"/>
  <c r="K34"/>
  <c r="K31" s="1"/>
  <c r="O34"/>
  <c r="O31" s="1"/>
  <c r="Q34"/>
  <c r="V34"/>
  <c r="V31" s="1"/>
  <c r="I36"/>
  <c r="G37"/>
  <c r="G36" s="1"/>
  <c r="I55" i="1" s="1"/>
  <c r="I37" i="13"/>
  <c r="K37"/>
  <c r="K36" s="1"/>
  <c r="O37"/>
  <c r="O36" s="1"/>
  <c r="Q37"/>
  <c r="Q36" s="1"/>
  <c r="V37"/>
  <c r="V36" s="1"/>
  <c r="G45"/>
  <c r="I45"/>
  <c r="K45"/>
  <c r="O45"/>
  <c r="Q45"/>
  <c r="V45"/>
  <c r="G47"/>
  <c r="M47" s="1"/>
  <c r="I47"/>
  <c r="K47"/>
  <c r="O47"/>
  <c r="Q47"/>
  <c r="V47"/>
  <c r="G49"/>
  <c r="M49" s="1"/>
  <c r="I49"/>
  <c r="K49"/>
  <c r="O49"/>
  <c r="Q49"/>
  <c r="V49"/>
  <c r="G52"/>
  <c r="I52"/>
  <c r="K52"/>
  <c r="O52"/>
  <c r="Q52"/>
  <c r="V52"/>
  <c r="G54"/>
  <c r="I54"/>
  <c r="I51" s="1"/>
  <c r="K54"/>
  <c r="M54"/>
  <c r="O54"/>
  <c r="Q54"/>
  <c r="V54"/>
  <c r="G56"/>
  <c r="M56" s="1"/>
  <c r="I56"/>
  <c r="K56"/>
  <c r="O56"/>
  <c r="Q56"/>
  <c r="V56"/>
  <c r="G58"/>
  <c r="M58" s="1"/>
  <c r="I58"/>
  <c r="K58"/>
  <c r="O58"/>
  <c r="Q58"/>
  <c r="V58"/>
  <c r="Q60"/>
  <c r="G61"/>
  <c r="G60" s="1"/>
  <c r="I58" i="1" s="1"/>
  <c r="I61" i="13"/>
  <c r="I60" s="1"/>
  <c r="K61"/>
  <c r="K60" s="1"/>
  <c r="O61"/>
  <c r="O60" s="1"/>
  <c r="Q61"/>
  <c r="V61"/>
  <c r="V60" s="1"/>
  <c r="Q63"/>
  <c r="G64"/>
  <c r="G63" s="1"/>
  <c r="I59" i="1" s="1"/>
  <c r="I64" i="13"/>
  <c r="I63" s="1"/>
  <c r="K64"/>
  <c r="K63" s="1"/>
  <c r="O64"/>
  <c r="O63" s="1"/>
  <c r="Q64"/>
  <c r="V64"/>
  <c r="V63" s="1"/>
  <c r="Q66"/>
  <c r="G67"/>
  <c r="G66" s="1"/>
  <c r="I60" i="1" s="1"/>
  <c r="I67" i="13"/>
  <c r="I66" s="1"/>
  <c r="K67"/>
  <c r="K66" s="1"/>
  <c r="O67"/>
  <c r="O66" s="1"/>
  <c r="Q67"/>
  <c r="V67"/>
  <c r="V66" s="1"/>
  <c r="AE72"/>
  <c r="F44" i="1" s="1"/>
  <c r="H44" s="1"/>
  <c r="I44" s="1"/>
  <c r="AF72" i="13"/>
  <c r="G44" i="1" s="1"/>
  <c r="G26" i="12"/>
  <c r="BA19"/>
  <c r="BA16"/>
  <c r="BA13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8"/>
  <c r="M18" s="1"/>
  <c r="I18"/>
  <c r="K18"/>
  <c r="O18"/>
  <c r="Q18"/>
  <c r="V18"/>
  <c r="G21"/>
  <c r="I21"/>
  <c r="K21"/>
  <c r="M21"/>
  <c r="O21"/>
  <c r="Q21"/>
  <c r="V21"/>
  <c r="G23"/>
  <c r="M23" s="1"/>
  <c r="I23"/>
  <c r="K23"/>
  <c r="O23"/>
  <c r="Q23"/>
  <c r="V23"/>
  <c r="AE26"/>
  <c r="AF26"/>
  <c r="I20" i="1"/>
  <c r="I19"/>
  <c r="I17"/>
  <c r="H42"/>
  <c r="I42" s="1"/>
  <c r="H41"/>
  <c r="I41" s="1"/>
  <c r="H40"/>
  <c r="I40" s="1"/>
  <c r="I52" l="1"/>
  <c r="Q51" i="13"/>
  <c r="V51"/>
  <c r="O51"/>
  <c r="K44"/>
  <c r="G44"/>
  <c r="I56" i="1" s="1"/>
  <c r="Q31" i="13"/>
  <c r="G26"/>
  <c r="I53" i="1" s="1"/>
  <c r="M9" i="13"/>
  <c r="M8" s="1"/>
  <c r="G39" i="1"/>
  <c r="G45" s="1"/>
  <c r="G25" s="1"/>
  <c r="A25" s="1"/>
  <c r="A26" s="1"/>
  <c r="G26" s="1"/>
  <c r="G43"/>
  <c r="K51" i="13"/>
  <c r="G51"/>
  <c r="I57" i="1" s="1"/>
  <c r="I18" s="1"/>
  <c r="Q44" i="13"/>
  <c r="I44"/>
  <c r="V44"/>
  <c r="O44"/>
  <c r="F39" i="1"/>
  <c r="F43"/>
  <c r="H43" s="1"/>
  <c r="I43" s="1"/>
  <c r="M67" i="13"/>
  <c r="M66" s="1"/>
  <c r="M64"/>
  <c r="M63" s="1"/>
  <c r="M61"/>
  <c r="M60" s="1"/>
  <c r="M52"/>
  <c r="M51" s="1"/>
  <c r="M45"/>
  <c r="M44" s="1"/>
  <c r="M37"/>
  <c r="M36" s="1"/>
  <c r="M34"/>
  <c r="M31" s="1"/>
  <c r="M8" i="12"/>
  <c r="G8"/>
  <c r="J28" i="1"/>
  <c r="J26"/>
  <c r="G38"/>
  <c r="F38"/>
  <c r="J23"/>
  <c r="J24"/>
  <c r="J25"/>
  <c r="J27"/>
  <c r="E24"/>
  <c r="E26"/>
  <c r="H39" l="1"/>
  <c r="F45"/>
  <c r="I62"/>
  <c r="I16"/>
  <c r="I21" s="1"/>
  <c r="G72" i="13"/>
  <c r="J60" i="1" l="1"/>
  <c r="J58"/>
  <c r="J56"/>
  <c r="J54"/>
  <c r="J52"/>
  <c r="J57"/>
  <c r="J53"/>
  <c r="J61"/>
  <c r="J59"/>
  <c r="J55"/>
  <c r="H45"/>
  <c r="I39"/>
  <c r="I45" s="1"/>
  <c r="G23"/>
  <c r="A23" s="1"/>
  <c r="A24" s="1"/>
  <c r="G24" s="1"/>
  <c r="A27" s="1"/>
  <c r="A29" s="1"/>
  <c r="G29" s="1"/>
  <c r="G27" s="1"/>
  <c r="G28"/>
  <c r="J43" l="1"/>
  <c r="J39"/>
  <c r="J45" s="1"/>
  <c r="J42"/>
  <c r="J41"/>
  <c r="J44"/>
  <c r="J40"/>
  <c r="J62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<sst xmlns="http://schemas.openxmlformats.org/spreadsheetml/2006/main" count="456" uniqueCount="202">
  <si>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</si>
  <si>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</si>
  <si>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</si>
  <si>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</si>
  <si>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</si>
  <si>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</si>
  <si>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</si>
  <si>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</si>
  <si>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</si>
  <si>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</si>
  <si>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</si>
  <si>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</si>
  <si>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</si>
  <si>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</si>
  <si>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</si>
  <si>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</si>
  <si>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</si>
  <si>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</si>
  <si>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</si>
  <si>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</si>
  <si>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</si>
  <si>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</si>
  <si>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</si>
  <si>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</si>
  <si>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</si>
  <si>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</si>
  <si>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</si>
  <si>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</si>
  <si>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</si>
  <si>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</si>
  <si>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</si>
  <si>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</si>
  <si>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</si>
  <si>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</si>
  <si>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</si>
  <si>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</si>
  <si>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</si>
  <si>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</si>
  <si>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</si>
  <si>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</si>
  <si>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</si>
  <si>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</si>
  <si>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</si>
  <si>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ELP_20</t>
  </si>
  <si>
    <t>UMÍSTĚNÍ ELEKTRONICKÝCH INFO. PANELŮ SPOL. DPMB, a.s.  - BRNO - KLUSÁČKOVA - k.ú. ŽABOVŘESKY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</si>
  <si>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</si>
  <si>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</si>
  <si>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</si>
  <si>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</si>
  <si>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</si>
  <si>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</si>
  <si>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</si>
  <si>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</si>
  <si>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</si>
  <si>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</si>
  <si>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</si>
  <si>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</si>
  <si>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</si>
  <si>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</si>
  <si>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</si>
  <si>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</si>
  <si>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</si>
  <si>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</si>
  <si>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</si>
  <si>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</si>
  <si>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</si>
  <si>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</si>
  <si>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</si>
  <si>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</si>
  <si>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</si>
  <si>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M52</t>
  </si>
  <si>
    <t>Montáž zař.pro obsluhu dopravy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</si>
  <si>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</si>
  <si>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</si>
  <si>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</si>
  <si>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</si>
  <si>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</si>
  <si>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</si>
  <si>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</si>
  <si>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</si>
  <si>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</si>
  <si>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</si>
  <si>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</si>
  <si>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</si>
  <si>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</si>
  <si>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</si>
  <si>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</si>
  <si>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</si>
  <si>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</si>
  <si>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</si>
  <si>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</si>
  <si>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</si>
  <si>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</si>
  <si>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</si>
  <si>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</si>
  <si>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</si>
  <si>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</si>
  <si>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</si>
  <si>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</si>
  <si>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</si>
  <si>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</si>
  <si>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</si>
  <si>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</si>
  <si>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</si>
  <si>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</si>
  <si>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</si>
  <si>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</si>
  <si>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</si>
  <si>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</si>
  <si>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</si>
  <si>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</si>
  <si>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</si>
  <si>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</si>
  <si>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</si>
  <si>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</si>
  <si>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</si>
  <si>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</si>
  <si>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</si>
  <si>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</si>
  <si>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</si>
  <si>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</si>
  <si>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</si>
  <si>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</si>
  <si>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</si>
  <si>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</si>
  <si>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</si>
  <si>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</si>
  <si>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</si>
  <si>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</si>
  <si>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</si>
  <si>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</si>
  <si>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</si>
  <si>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</si>
  <si>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</si>
  <si>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</si>
  <si>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</si>
  <si>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</si>
  <si>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</si>
  <si>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</si>
  <si>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</si>
  <si>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</si>
  <si>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</si>
  <si>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</si>
  <si>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</si>
  <si>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</si>
  <si>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</si>
  <si>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</si>
  <si>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</si>
  <si>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941955001R00</t>
  </si>
  <si>
    <t>Lešení lehké pracovní pomocné pomocné, o výšce lešeňové podlahy do 1,2 m</t>
  </si>
  <si>
    <t>m2</t>
  </si>
  <si>
    <t>800-3</t>
  </si>
  <si>
    <t>RTS 19/ II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</si>
  <si>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</si>
  <si>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</si>
  <si>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</si>
  <si>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</si>
  <si>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</si>
  <si>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</si>
  <si>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</si>
  <si>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</si>
  <si>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</si>
  <si>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</si>
  <si>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</si>
  <si>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</si>
  <si>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</si>
  <si>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</si>
  <si>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SPI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</si>
  <si>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</si>
  <si>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</si>
  <si>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2, : </t>
  </si>
  <si>
    <t>Součet: : 0,00605</t>
  </si>
  <si>
    <t>210100002</t>
  </si>
  <si>
    <t>ukončení vodičů včetně zapojení do 6mm2</t>
  </si>
  <si>
    <t>ks</t>
  </si>
  <si>
    <t>POL1_1</t>
  </si>
  <si>
    <t>210100003</t>
  </si>
  <si>
    <t>ukončení vodičů včetně zapojení do 16mm2</t>
  </si>
  <si>
    <t>210100641</t>
  </si>
  <si>
    <t>koncovka pro plastové kabely do 4x16mm2 /1kV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</si>
  <si>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</si>
  <si>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</si>
  <si>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</si>
  <si>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</si>
  <si>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</si>
  <si>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</si>
  <si>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</si>
  <si>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projektová dokumentace skutečného provedení</t>
  </si>
  <si>
    <t>R-položka</t>
  </si>
  <si>
    <t>POL12_0</t>
  </si>
  <si>
    <t>objem</t>
  </si>
  <si>
    <t>koncovka pro plastové Cu kabely do 4x16mm2 / 1kV</t>
  </si>
  <si>
    <t>Specifikace</t>
  </si>
  <si>
    <t>POL3_0</t>
  </si>
  <si>
    <t>320410001</t>
  </si>
  <si>
    <t>celková prohlídka el. zařízení a vyhotovení revizní zprávy do objemu 50.000,-Kč montážních prací</t>
  </si>
  <si>
    <t>M52_01_ELP3</t>
  </si>
  <si>
    <t>D + M Elektronického informačního panelu</t>
  </si>
  <si>
    <t xml:space="preserve">ks    </t>
  </si>
  <si>
    <t xml:space="preserve">D-04 : </t>
  </si>
  <si>
    <t>2</t>
  </si>
  <si>
    <t>UMÍSTĚNÍ ELEKTRONICKÝCH INFO. PANELŮ SPOL. DPMB, a.s.  - BRNO - GROHOVA - k.ú. VEVEŘÍ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</si>
</sst>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1" t="s">
        <v>39</v>
      </c>
      <c r="B2" s="181"/>
      <c r="C2" s="181"/>
      <c r="D2" s="181"/>
      <c r="E2" s="181"/>
      <c r="F2" s="181"/>
      <c r="G2" s="181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5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6" t="s">
        <v>41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>
      <c r="A2" s="2"/>
      <c r="B2" s="76" t="s">
        <v>22</v>
      </c>
      <c r="C2" s="77"/>
      <c r="D2" s="78" t="s">
        <v>43</v>
      </c>
      <c r="E2" s="222" t="s">
        <v>44</v>
      </c>
      <c r="F2" s="223"/>
      <c r="G2" s="223"/>
      <c r="H2" s="223"/>
      <c r="I2" s="223"/>
      <c r="J2" s="224"/>
      <c r="O2" s="1"/>
    </row>
    <row r="3" spans="1:15" ht="27" hidden="1" customHeight="1">
      <c r="A3" s="2"/>
      <c r="B3" s="79"/>
      <c r="C3" s="77"/>
      <c r="D3" s="80"/>
      <c r="E3" s="225"/>
      <c r="F3" s="226"/>
      <c r="G3" s="226"/>
      <c r="H3" s="226"/>
      <c r="I3" s="226"/>
      <c r="J3" s="227"/>
    </row>
    <row r="4" spans="1:15" ht="23.25" customHeight="1">
      <c r="A4" s="2"/>
      <c r="B4" s="81"/>
      <c r="C4" s="82"/>
      <c r="D4" s="83"/>
      <c r="E4" s="206"/>
      <c r="F4" s="206"/>
      <c r="G4" s="206"/>
      <c r="H4" s="206"/>
      <c r="I4" s="206"/>
      <c r="J4" s="207"/>
    </row>
    <row r="5" spans="1:15" ht="24" customHeight="1">
      <c r="A5" s="2"/>
      <c r="B5" s="31" t="s">
        <v>42</v>
      </c>
      <c r="D5" s="210"/>
      <c r="E5" s="211"/>
      <c r="F5" s="211"/>
      <c r="G5" s="211"/>
      <c r="H5" s="18" t="s">
        <v>40</v>
      </c>
      <c r="I5" s="22"/>
      <c r="J5" s="8"/>
    </row>
    <row r="6" spans="1:15" ht="15.75" customHeight="1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29"/>
      <c r="E11" s="229"/>
      <c r="F11" s="229"/>
      <c r="G11" s="229"/>
      <c r="H11" s="18" t="s">
        <v>40</v>
      </c>
      <c r="I11" s="85"/>
      <c r="J11" s="8"/>
    </row>
    <row r="12" spans="1:15" ht="15.75" customHeight="1">
      <c r="A12" s="2"/>
      <c r="B12" s="28"/>
      <c r="C12" s="55"/>
      <c r="D12" s="205"/>
      <c r="E12" s="205"/>
      <c r="F12" s="205"/>
      <c r="G12" s="205"/>
      <c r="H12" s="18" t="s">
        <v>34</v>
      </c>
      <c r="I12" s="85"/>
      <c r="J12" s="8"/>
    </row>
    <row r="13" spans="1:15" ht="15.75" customHeight="1">
      <c r="A13" s="2"/>
      <c r="B13" s="29"/>
      <c r="C13" s="56"/>
      <c r="D13" s="84"/>
      <c r="E13" s="208"/>
      <c r="F13" s="209"/>
      <c r="G13" s="209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28"/>
      <c r="F15" s="228"/>
      <c r="G15" s="230"/>
      <c r="H15" s="230"/>
      <c r="I15" s="230" t="s">
        <v>29</v>
      </c>
      <c r="J15" s="231"/>
    </row>
    <row r="16" spans="1:15" ht="23.25" customHeight="1">
      <c r="A16" s="138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>
        <f>SUMIF(F52:F61,A16,I52:I61)+SUMIF(F52:F61,"PSU",I52:I61)</f>
        <v>0</v>
      </c>
      <c r="J16" s="196"/>
    </row>
    <row r="17" spans="1:10" ht="23.25" customHeight="1">
      <c r="A17" s="138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SUMIF(F52:F61,A17,I52:I61)</f>
        <v>0</v>
      </c>
      <c r="J17" s="196"/>
    </row>
    <row r="18" spans="1:10" ht="23.25" customHeight="1">
      <c r="A18" s="138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>
        <f>SUMIF(F52:F61,A18,I52:I61)</f>
        <v>0</v>
      </c>
      <c r="J18" s="196"/>
    </row>
    <row r="19" spans="1:10" ht="23.25" customHeight="1">
      <c r="A19" s="138" t="s">
        <v>73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SUMIF(F52:F61,A19,I52:I61)</f>
        <v>0</v>
      </c>
      <c r="J19" s="196"/>
    </row>
    <row r="20" spans="1:10" ht="23.25" customHeight="1">
      <c r="A20" s="138" t="s">
        <v>72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SUMIF(F52:F61,A20,I52:I61)</f>
        <v>0</v>
      </c>
      <c r="J20" s="196"/>
    </row>
    <row r="21" spans="1:10" ht="23.25" customHeight="1">
      <c r="A21" s="2"/>
      <c r="B21" s="48" t="s">
        <v>29</v>
      </c>
      <c r="C21" s="64"/>
      <c r="D21" s="65"/>
      <c r="E21" s="197"/>
      <c r="F21" s="232"/>
      <c r="G21" s="197"/>
      <c r="H21" s="232"/>
      <c r="I21" s="197">
        <f>SUM(I16:J20)</f>
        <v>0</v>
      </c>
      <c r="J21" s="198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0">
        <f>IF(A24&gt;50, ROUNDUP(A23, 0), ROUNDDOWN(A23, 0))</f>
        <v>0</v>
      </c>
      <c r="H24" s="191"/>
      <c r="I24" s="191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9">
        <f>IF(A26&gt;50, ROUNDUP(A25, 0), ROUNDDOWN(A25, 0))</f>
        <v>0</v>
      </c>
      <c r="H26" s="220"/>
      <c r="I26" s="22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1">
        <f>CenaCelkem-(ZakladDPHSni+DPHSni+ZakladDPHZakl+DPHZakl)</f>
        <v>0</v>
      </c>
      <c r="H27" s="221"/>
      <c r="I27" s="221"/>
      <c r="J27" s="41" t="str">
        <f t="shared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00">
        <f>ZakladDPHSniVypocet+ZakladDPHZaklVypocet</f>
        <v>0</v>
      </c>
      <c r="H28" s="200"/>
      <c r="I28" s="200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199">
        <f>IF(A29&gt;50, ROUNDUP(A27, 0), ROUNDDOWN(A27, 0))</f>
        <v>0</v>
      </c>
      <c r="H29" s="199"/>
      <c r="I29" s="199"/>
      <c r="J29" s="119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45</v>
      </c>
      <c r="C39" s="184"/>
      <c r="D39" s="184"/>
      <c r="E39" s="184"/>
      <c r="F39" s="99">
        <f>'00 00 Naklady'!AE26+'01 01 Pol'!AE72</f>
        <v>0</v>
      </c>
      <c r="G39" s="100">
        <f>'00 00 Naklady'!AF26+'01 01 Pol'!AF72</f>
        <v>0</v>
      </c>
      <c r="H39" s="101">
        <f t="shared" ref="H39:H44" si="1">(F39*SazbaDPH1/100)+(G39*SazbaDPH2/100)</f>
        <v>0</v>
      </c>
      <c r="I39" s="101">
        <f t="shared" ref="I39:I44" si="2">F39+G39+H39</f>
        <v>0</v>
      </c>
      <c r="J39" s="102" t="str">
        <f t="shared" ref="J39:J44" si="3">IF(CenaCelkemVypocet=0,"",I39/CenaCelkemVypocet*100)</f>
        <v/>
      </c>
    </row>
    <row r="40" spans="1:10" ht="25.5" customHeight="1">
      <c r="A40" s="88">
        <v>2</v>
      </c>
      <c r="B40" s="103"/>
      <c r="C40" s="188" t="s">
        <v>46</v>
      </c>
      <c r="D40" s="188"/>
      <c r="E40" s="188"/>
      <c r="F40" s="104">
        <f>'00 00 Naklady'!AE26</f>
        <v>0</v>
      </c>
      <c r="G40" s="105">
        <f>'00 00 Naklady'!AF26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>
      <c r="A41" s="88">
        <v>3</v>
      </c>
      <c r="B41" s="107" t="s">
        <v>47</v>
      </c>
      <c r="C41" s="184" t="s">
        <v>48</v>
      </c>
      <c r="D41" s="184"/>
      <c r="E41" s="184"/>
      <c r="F41" s="108">
        <f>'00 00 Naklady'!AE26</f>
        <v>0</v>
      </c>
      <c r="G41" s="101">
        <f>'00 00 Naklady'!AF26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>
      <c r="A42" s="88">
        <v>2</v>
      </c>
      <c r="B42" s="103"/>
      <c r="C42" s="188" t="s">
        <v>49</v>
      </c>
      <c r="D42" s="188"/>
      <c r="E42" s="188"/>
      <c r="F42" s="104"/>
      <c r="G42" s="105"/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>
      <c r="A43" s="88">
        <v>2</v>
      </c>
      <c r="B43" s="103" t="s">
        <v>50</v>
      </c>
      <c r="C43" s="188" t="s">
        <v>44</v>
      </c>
      <c r="D43" s="188"/>
      <c r="E43" s="188"/>
      <c r="F43" s="104">
        <f>'01 01 Pol'!AE72</f>
        <v>0</v>
      </c>
      <c r="G43" s="105">
        <f>'01 01 Pol'!AF72</f>
        <v>0</v>
      </c>
      <c r="H43" s="105">
        <f t="shared" si="1"/>
        <v>0</v>
      </c>
      <c r="I43" s="105">
        <f t="shared" si="2"/>
        <v>0</v>
      </c>
      <c r="J43" s="106" t="str">
        <f t="shared" si="3"/>
        <v/>
      </c>
    </row>
    <row r="44" spans="1:10" ht="25.5" customHeight="1">
      <c r="A44" s="88">
        <v>3</v>
      </c>
      <c r="B44" s="107" t="s">
        <v>50</v>
      </c>
      <c r="C44" s="184" t="s">
        <v>44</v>
      </c>
      <c r="D44" s="184"/>
      <c r="E44" s="184"/>
      <c r="F44" s="108">
        <f>'01 01 Pol'!AE72</f>
        <v>0</v>
      </c>
      <c r="G44" s="101">
        <f>'01 01 Pol'!AF72</f>
        <v>0</v>
      </c>
      <c r="H44" s="101">
        <f t="shared" si="1"/>
        <v>0</v>
      </c>
      <c r="I44" s="101">
        <f t="shared" si="2"/>
        <v>0</v>
      </c>
      <c r="J44" s="102" t="str">
        <f t="shared" si="3"/>
        <v/>
      </c>
    </row>
    <row r="45" spans="1:10" ht="25.5" customHeight="1">
      <c r="A45" s="88"/>
      <c r="B45" s="185" t="s">
        <v>51</v>
      </c>
      <c r="C45" s="186"/>
      <c r="D45" s="186"/>
      <c r="E45" s="187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>
      <c r="B49" s="120" t="s">
        <v>53</v>
      </c>
    </row>
    <row r="51" spans="1:10" ht="25.5" customHeight="1">
      <c r="A51" s="122"/>
      <c r="B51" s="125" t="s">
        <v>17</v>
      </c>
      <c r="C51" s="125" t="s">
        <v>5</v>
      </c>
      <c r="D51" s="126"/>
      <c r="E51" s="126"/>
      <c r="F51" s="127" t="s">
        <v>54</v>
      </c>
      <c r="G51" s="127"/>
      <c r="H51" s="127"/>
      <c r="I51" s="127" t="s">
        <v>29</v>
      </c>
      <c r="J51" s="127" t="s">
        <v>0</v>
      </c>
    </row>
    <row r="52" spans="1:10" ht="36.75" customHeight="1">
      <c r="A52" s="123"/>
      <c r="B52" s="128" t="s">
        <v>47</v>
      </c>
      <c r="C52" s="182" t="s">
        <v>55</v>
      </c>
      <c r="D52" s="183"/>
      <c r="E52" s="183"/>
      <c r="F52" s="134" t="s">
        <v>24</v>
      </c>
      <c r="G52" s="135"/>
      <c r="H52" s="135"/>
      <c r="I52" s="135">
        <f>'01 01 Pol'!G8</f>
        <v>0</v>
      </c>
      <c r="J52" s="132" t="str">
        <f>IF(I62=0,"",I52/I62*100)</f>
        <v/>
      </c>
    </row>
    <row r="53" spans="1:10" ht="36.75" customHeight="1">
      <c r="A53" s="123"/>
      <c r="B53" s="128" t="s">
        <v>56</v>
      </c>
      <c r="C53" s="182" t="s">
        <v>57</v>
      </c>
      <c r="D53" s="183"/>
      <c r="E53" s="183"/>
      <c r="F53" s="134" t="s">
        <v>24</v>
      </c>
      <c r="G53" s="135"/>
      <c r="H53" s="135"/>
      <c r="I53" s="135">
        <f>'01 01 Pol'!G26</f>
        <v>0</v>
      </c>
      <c r="J53" s="132" t="str">
        <f>IF(I62=0,"",I53/I62*100)</f>
        <v/>
      </c>
    </row>
    <row r="54" spans="1:10" ht="36.75" customHeight="1">
      <c r="A54" s="123"/>
      <c r="B54" s="128" t="s">
        <v>58</v>
      </c>
      <c r="C54" s="182" t="s">
        <v>59</v>
      </c>
      <c r="D54" s="183"/>
      <c r="E54" s="183"/>
      <c r="F54" s="134" t="s">
        <v>24</v>
      </c>
      <c r="G54" s="135"/>
      <c r="H54" s="135"/>
      <c r="I54" s="135">
        <f>'01 01 Pol'!G31</f>
        <v>0</v>
      </c>
      <c r="J54" s="132" t="str">
        <f>IF(I62=0,"",I54/I62*100)</f>
        <v/>
      </c>
    </row>
    <row r="55" spans="1:10" ht="36.75" customHeight="1">
      <c r="A55" s="123"/>
      <c r="B55" s="128" t="s">
        <v>60</v>
      </c>
      <c r="C55" s="182" t="s">
        <v>61</v>
      </c>
      <c r="D55" s="183"/>
      <c r="E55" s="183"/>
      <c r="F55" s="134" t="s">
        <v>24</v>
      </c>
      <c r="G55" s="135"/>
      <c r="H55" s="135"/>
      <c r="I55" s="135">
        <f>'01 01 Pol'!G36</f>
        <v>0</v>
      </c>
      <c r="J55" s="132" t="str">
        <f>IF(I62=0,"",I55/I62*100)</f>
        <v/>
      </c>
    </row>
    <row r="56" spans="1:10" ht="36.75" customHeight="1">
      <c r="A56" s="123"/>
      <c r="B56" s="128" t="s">
        <v>62</v>
      </c>
      <c r="C56" s="182" t="s">
        <v>63</v>
      </c>
      <c r="D56" s="183"/>
      <c r="E56" s="183"/>
      <c r="F56" s="134" t="s">
        <v>24</v>
      </c>
      <c r="G56" s="135"/>
      <c r="H56" s="135"/>
      <c r="I56" s="135">
        <f>'01 01 Pol'!G44</f>
        <v>0</v>
      </c>
      <c r="J56" s="132" t="str">
        <f>IF(I62=0,"",I56/I62*100)</f>
        <v/>
      </c>
    </row>
    <row r="57" spans="1:10" ht="36.75" customHeight="1">
      <c r="A57" s="123"/>
      <c r="B57" s="128" t="s">
        <v>64</v>
      </c>
      <c r="C57" s="182" t="s">
        <v>65</v>
      </c>
      <c r="D57" s="183"/>
      <c r="E57" s="183"/>
      <c r="F57" s="134" t="s">
        <v>26</v>
      </c>
      <c r="G57" s="135"/>
      <c r="H57" s="135"/>
      <c r="I57" s="135">
        <f>'01 01 Pol'!G51</f>
        <v>0</v>
      </c>
      <c r="J57" s="132" t="str">
        <f>IF(I62=0,"",I57/I62*100)</f>
        <v/>
      </c>
    </row>
    <row r="58" spans="1:10" ht="36.75" customHeight="1">
      <c r="A58" s="123"/>
      <c r="B58" s="128" t="s">
        <v>66</v>
      </c>
      <c r="C58" s="182" t="s">
        <v>67</v>
      </c>
      <c r="D58" s="183"/>
      <c r="E58" s="183"/>
      <c r="F58" s="134" t="s">
        <v>26</v>
      </c>
      <c r="G58" s="135"/>
      <c r="H58" s="135"/>
      <c r="I58" s="135">
        <f>'01 01 Pol'!G60</f>
        <v>0</v>
      </c>
      <c r="J58" s="132" t="str">
        <f>IF(I62=0,"",I58/I62*100)</f>
        <v/>
      </c>
    </row>
    <row r="59" spans="1:10" ht="36.75" customHeight="1">
      <c r="A59" s="123"/>
      <c r="B59" s="128" t="s">
        <v>68</v>
      </c>
      <c r="C59" s="182" t="s">
        <v>69</v>
      </c>
      <c r="D59" s="183"/>
      <c r="E59" s="183"/>
      <c r="F59" s="134" t="s">
        <v>26</v>
      </c>
      <c r="G59" s="135"/>
      <c r="H59" s="135"/>
      <c r="I59" s="135">
        <f>'01 01 Pol'!G63</f>
        <v>0</v>
      </c>
      <c r="J59" s="132" t="str">
        <f>IF(I62=0,"",I59/I62*100)</f>
        <v/>
      </c>
    </row>
    <row r="60" spans="1:10" ht="36.75" customHeight="1">
      <c r="A60" s="123"/>
      <c r="B60" s="128" t="s">
        <v>70</v>
      </c>
      <c r="C60" s="182" t="s">
        <v>71</v>
      </c>
      <c r="D60" s="183"/>
      <c r="E60" s="183"/>
      <c r="F60" s="134" t="s">
        <v>26</v>
      </c>
      <c r="G60" s="135"/>
      <c r="H60" s="135"/>
      <c r="I60" s="135">
        <f>'01 01 Pol'!G66</f>
        <v>0</v>
      </c>
      <c r="J60" s="132" t="str">
        <f>IF(I62=0,"",I60/I62*100)</f>
        <v/>
      </c>
    </row>
    <row r="61" spans="1:10" ht="36.75" customHeight="1">
      <c r="A61" s="123"/>
      <c r="B61" s="128" t="s">
        <v>72</v>
      </c>
      <c r="C61" s="182" t="s">
        <v>28</v>
      </c>
      <c r="D61" s="183"/>
      <c r="E61" s="183"/>
      <c r="F61" s="134" t="s">
        <v>72</v>
      </c>
      <c r="G61" s="135"/>
      <c r="H61" s="135"/>
      <c r="I61" s="135">
        <f>'00 00 Naklady'!G8</f>
        <v>0</v>
      </c>
      <c r="J61" s="132" t="str">
        <f>IF(I62=0,"",I61/I62*100)</f>
        <v/>
      </c>
    </row>
    <row r="62" spans="1:10" ht="25.5" customHeight="1">
      <c r="A62" s="124"/>
      <c r="B62" s="129" t="s">
        <v>1</v>
      </c>
      <c r="C62" s="130"/>
      <c r="D62" s="131"/>
      <c r="E62" s="131"/>
      <c r="F62" s="136"/>
      <c r="G62" s="137"/>
      <c r="H62" s="137"/>
      <c r="I62" s="137">
        <f>SUM(I52:I61)</f>
        <v>0</v>
      </c>
      <c r="J62" s="133">
        <f>SUM(J52:J61)</f>
        <v>0</v>
      </c>
    </row>
    <row r="63" spans="1:10">
      <c r="F63" s="86"/>
      <c r="G63" s="86"/>
      <c r="H63" s="86"/>
      <c r="I63" s="86"/>
      <c r="J63" s="87"/>
    </row>
    <row r="64" spans="1:10">
      <c r="F64" s="86"/>
      <c r="G64" s="86"/>
      <c r="H64" s="86"/>
      <c r="I64" s="86"/>
      <c r="J64" s="87"/>
    </row>
    <row r="65" spans="6:10">
      <c r="F65" s="86"/>
      <c r="G65" s="86"/>
      <c r="H65" s="86"/>
      <c r="I65" s="86"/>
      <c r="J65" s="87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>
      <c r="A4" s="50" t="s">
        <v>9</v>
      </c>
      <c r="B4" s="49"/>
      <c r="C4" s="235"/>
      <c r="D4" s="235"/>
      <c r="E4" s="235"/>
      <c r="F4" s="235"/>
      <c r="G4" s="236"/>
    </row>
    <row r="5" spans="1:7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3" t="s">
        <v>74</v>
      </c>
      <c r="B1" s="243"/>
      <c r="C1" s="243"/>
      <c r="D1" s="243"/>
      <c r="E1" s="243"/>
      <c r="F1" s="243"/>
      <c r="G1" s="243"/>
      <c r="AG1" t="s">
        <v>75</v>
      </c>
    </row>
    <row r="2" spans="1:60" ht="24.95" customHeight="1">
      <c r="A2" s="139" t="s">
        <v>7</v>
      </c>
      <c r="B2" s="49" t="s">
        <v>43</v>
      </c>
      <c r="C2" s="244" t="s">
        <v>201</v>
      </c>
      <c r="D2" s="245"/>
      <c r="E2" s="245"/>
      <c r="F2" s="245"/>
      <c r="G2" s="246"/>
      <c r="AG2" t="s">
        <v>76</v>
      </c>
    </row>
    <row r="3" spans="1:60" ht="24.95" customHeight="1">
      <c r="A3" s="139" t="s">
        <v>8</v>
      </c>
      <c r="B3" s="49" t="s">
        <v>47</v>
      </c>
      <c r="C3" s="244" t="s">
        <v>48</v>
      </c>
      <c r="D3" s="245"/>
      <c r="E3" s="245"/>
      <c r="F3" s="245"/>
      <c r="G3" s="246"/>
      <c r="AC3" s="121" t="s">
        <v>77</v>
      </c>
      <c r="AG3" t="s">
        <v>78</v>
      </c>
    </row>
    <row r="4" spans="1:60" ht="24.95" customHeight="1">
      <c r="A4" s="140" t="s">
        <v>9</v>
      </c>
      <c r="B4" s="141" t="s">
        <v>47</v>
      </c>
      <c r="C4" s="247" t="s">
        <v>48</v>
      </c>
      <c r="D4" s="248"/>
      <c r="E4" s="248"/>
      <c r="F4" s="248"/>
      <c r="G4" s="249"/>
      <c r="AG4" t="s">
        <v>79</v>
      </c>
    </row>
    <row r="5" spans="1:60">
      <c r="D5" s="10"/>
    </row>
    <row r="6" spans="1:60" ht="38.25">
      <c r="A6" s="143" t="s">
        <v>80</v>
      </c>
      <c r="B6" s="145" t="s">
        <v>81</v>
      </c>
      <c r="C6" s="145" t="s">
        <v>82</v>
      </c>
      <c r="D6" s="144" t="s">
        <v>83</v>
      </c>
      <c r="E6" s="143" t="s">
        <v>84</v>
      </c>
      <c r="F6" s="142" t="s">
        <v>85</v>
      </c>
      <c r="G6" s="143" t="s">
        <v>29</v>
      </c>
      <c r="H6" s="146" t="s">
        <v>30</v>
      </c>
      <c r="I6" s="146" t="s">
        <v>86</v>
      </c>
      <c r="J6" s="146" t="s">
        <v>31</v>
      </c>
      <c r="K6" s="146" t="s">
        <v>87</v>
      </c>
      <c r="L6" s="146" t="s">
        <v>88</v>
      </c>
      <c r="M6" s="146" t="s">
        <v>89</v>
      </c>
      <c r="N6" s="146" t="s">
        <v>90</v>
      </c>
      <c r="O6" s="146" t="s">
        <v>91</v>
      </c>
      <c r="P6" s="146" t="s">
        <v>92</v>
      </c>
      <c r="Q6" s="146" t="s">
        <v>93</v>
      </c>
      <c r="R6" s="146" t="s">
        <v>94</v>
      </c>
      <c r="S6" s="146" t="s">
        <v>95</v>
      </c>
      <c r="T6" s="146" t="s">
        <v>96</v>
      </c>
      <c r="U6" s="146" t="s">
        <v>97</v>
      </c>
      <c r="V6" s="146" t="s">
        <v>98</v>
      </c>
      <c r="W6" s="146" t="s">
        <v>99</v>
      </c>
      <c r="X6" s="146" t="s">
        <v>100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58" t="s">
        <v>101</v>
      </c>
      <c r="B8" s="159" t="s">
        <v>72</v>
      </c>
      <c r="C8" s="173" t="s">
        <v>28</v>
      </c>
      <c r="D8" s="160"/>
      <c r="E8" s="161"/>
      <c r="F8" s="162"/>
      <c r="G8" s="162">
        <f>SUMIF(AG9:AG24,"&lt;&gt;NOR",G9:G24)</f>
        <v>0</v>
      </c>
      <c r="H8" s="162"/>
      <c r="I8" s="162">
        <f>SUM(I9:I24)</f>
        <v>0</v>
      </c>
      <c r="J8" s="162"/>
      <c r="K8" s="162">
        <f>SUM(K9:K24)</f>
        <v>0</v>
      </c>
      <c r="L8" s="162"/>
      <c r="M8" s="162">
        <f>SUM(M9:M24)</f>
        <v>0</v>
      </c>
      <c r="N8" s="162"/>
      <c r="O8" s="162">
        <f>SUM(O9:O24)</f>
        <v>0</v>
      </c>
      <c r="P8" s="162"/>
      <c r="Q8" s="162">
        <f>SUM(Q9:Q24)</f>
        <v>0</v>
      </c>
      <c r="R8" s="162"/>
      <c r="S8" s="162"/>
      <c r="T8" s="163"/>
      <c r="U8" s="157"/>
      <c r="V8" s="157">
        <f>SUM(V9:V24)</f>
        <v>0</v>
      </c>
      <c r="W8" s="157"/>
      <c r="X8" s="157"/>
      <c r="AG8" t="s">
        <v>102</v>
      </c>
    </row>
    <row r="9" spans="1:60" outlineLevel="1">
      <c r="A9" s="164">
        <v>1</v>
      </c>
      <c r="B9" s="165" t="s">
        <v>103</v>
      </c>
      <c r="C9" s="174" t="s">
        <v>104</v>
      </c>
      <c r="D9" s="166" t="s">
        <v>105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106</v>
      </c>
      <c r="T9" s="170" t="s">
        <v>107</v>
      </c>
      <c r="U9" s="156">
        <v>0</v>
      </c>
      <c r="V9" s="156">
        <f>ROUND(E9*U9,2)</f>
        <v>0</v>
      </c>
      <c r="W9" s="156"/>
      <c r="X9" s="156" t="s">
        <v>108</v>
      </c>
      <c r="Y9" s="147"/>
      <c r="Z9" s="147"/>
      <c r="AA9" s="147"/>
      <c r="AB9" s="147"/>
      <c r="AC9" s="147"/>
      <c r="AD9" s="147"/>
      <c r="AE9" s="147"/>
      <c r="AF9" s="147"/>
      <c r="AG9" s="147" t="s">
        <v>109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239" t="s">
        <v>110</v>
      </c>
      <c r="D10" s="240"/>
      <c r="E10" s="240"/>
      <c r="F10" s="240"/>
      <c r="G10" s="240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111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54"/>
      <c r="B11" s="155"/>
      <c r="C11" s="241"/>
      <c r="D11" s="242"/>
      <c r="E11" s="242"/>
      <c r="F11" s="242"/>
      <c r="G11" s="242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112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64">
        <v>2</v>
      </c>
      <c r="B12" s="165" t="s">
        <v>113</v>
      </c>
      <c r="C12" s="174" t="s">
        <v>114</v>
      </c>
      <c r="D12" s="166" t="s">
        <v>105</v>
      </c>
      <c r="E12" s="167">
        <v>1</v>
      </c>
      <c r="F12" s="168"/>
      <c r="G12" s="169">
        <f>ROUND(E12*F12,2)</f>
        <v>0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0</v>
      </c>
      <c r="N12" s="169">
        <v>0</v>
      </c>
      <c r="O12" s="169">
        <f>ROUND(E12*N12,2)</f>
        <v>0</v>
      </c>
      <c r="P12" s="169">
        <v>0</v>
      </c>
      <c r="Q12" s="169">
        <f>ROUND(E12*P12,2)</f>
        <v>0</v>
      </c>
      <c r="R12" s="169"/>
      <c r="S12" s="169" t="s">
        <v>106</v>
      </c>
      <c r="T12" s="170" t="s">
        <v>107</v>
      </c>
      <c r="U12" s="156">
        <v>0</v>
      </c>
      <c r="V12" s="156">
        <f>ROUND(E12*U12,2)</f>
        <v>0</v>
      </c>
      <c r="W12" s="156"/>
      <c r="X12" s="156" t="s">
        <v>108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109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>
      <c r="A13" s="154"/>
      <c r="B13" s="155"/>
      <c r="C13" s="239" t="s">
        <v>115</v>
      </c>
      <c r="D13" s="240"/>
      <c r="E13" s="240"/>
      <c r="F13" s="240"/>
      <c r="G13" s="240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111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1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147"/>
      <c r="BC13" s="147"/>
      <c r="BD13" s="147"/>
      <c r="BE13" s="147"/>
      <c r="BF13" s="147"/>
      <c r="BG13" s="147"/>
      <c r="BH13" s="147"/>
    </row>
    <row r="14" spans="1:60" outlineLevel="1">
      <c r="A14" s="154"/>
      <c r="B14" s="155"/>
      <c r="C14" s="241"/>
      <c r="D14" s="242"/>
      <c r="E14" s="242"/>
      <c r="F14" s="242"/>
      <c r="G14" s="242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112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>
      <c r="A15" s="164">
        <v>3</v>
      </c>
      <c r="B15" s="165" t="s">
        <v>116</v>
      </c>
      <c r="C15" s="174" t="s">
        <v>117</v>
      </c>
      <c r="D15" s="166" t="s">
        <v>105</v>
      </c>
      <c r="E15" s="167">
        <v>1</v>
      </c>
      <c r="F15" s="168"/>
      <c r="G15" s="169">
        <f>ROUND(E15*F15,2)</f>
        <v>0</v>
      </c>
      <c r="H15" s="168"/>
      <c r="I15" s="169">
        <f>ROUND(E15*H15,2)</f>
        <v>0</v>
      </c>
      <c r="J15" s="168"/>
      <c r="K15" s="169">
        <f>ROUND(E15*J15,2)</f>
        <v>0</v>
      </c>
      <c r="L15" s="169">
        <v>21</v>
      </c>
      <c r="M15" s="169">
        <f>G15*(1+L15/100)</f>
        <v>0</v>
      </c>
      <c r="N15" s="169">
        <v>0</v>
      </c>
      <c r="O15" s="169">
        <f>ROUND(E15*N15,2)</f>
        <v>0</v>
      </c>
      <c r="P15" s="169">
        <v>0</v>
      </c>
      <c r="Q15" s="169">
        <f>ROUND(E15*P15,2)</f>
        <v>0</v>
      </c>
      <c r="R15" s="169"/>
      <c r="S15" s="169" t="s">
        <v>106</v>
      </c>
      <c r="T15" s="170" t="s">
        <v>107</v>
      </c>
      <c r="U15" s="156">
        <v>0</v>
      </c>
      <c r="V15" s="156">
        <f>ROUND(E15*U15,2)</f>
        <v>0</v>
      </c>
      <c r="W15" s="156"/>
      <c r="X15" s="156" t="s">
        <v>108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109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54"/>
      <c r="B16" s="155"/>
      <c r="C16" s="239" t="s">
        <v>118</v>
      </c>
      <c r="D16" s="240"/>
      <c r="E16" s="240"/>
      <c r="F16" s="240"/>
      <c r="G16" s="240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111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71" t="str">
        <f>C16</f>
        <v>Náklady na vyhotovení dokumentace skutečného provedení stavby a její předání objednateli v požadované formě a požadovaném počtu.</v>
      </c>
      <c r="BB16" s="147"/>
      <c r="BC16" s="147"/>
      <c r="BD16" s="147"/>
      <c r="BE16" s="147"/>
      <c r="BF16" s="147"/>
      <c r="BG16" s="147"/>
      <c r="BH16" s="147"/>
    </row>
    <row r="17" spans="1:60" outlineLevel="1">
      <c r="A17" s="154"/>
      <c r="B17" s="155"/>
      <c r="C17" s="241"/>
      <c r="D17" s="242"/>
      <c r="E17" s="242"/>
      <c r="F17" s="242"/>
      <c r="G17" s="242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112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64">
        <v>4</v>
      </c>
      <c r="B18" s="165" t="s">
        <v>119</v>
      </c>
      <c r="C18" s="174" t="s">
        <v>120</v>
      </c>
      <c r="D18" s="166" t="s">
        <v>105</v>
      </c>
      <c r="E18" s="167">
        <v>1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69"/>
      <c r="S18" s="169" t="s">
        <v>106</v>
      </c>
      <c r="T18" s="170" t="s">
        <v>107</v>
      </c>
      <c r="U18" s="156">
        <v>0</v>
      </c>
      <c r="V18" s="156">
        <f>ROUND(E18*U18,2)</f>
        <v>0</v>
      </c>
      <c r="W18" s="156"/>
      <c r="X18" s="156" t="s">
        <v>108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109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>
      <c r="A19" s="154"/>
      <c r="B19" s="155"/>
      <c r="C19" s="239" t="s">
        <v>121</v>
      </c>
      <c r="D19" s="240"/>
      <c r="E19" s="240"/>
      <c r="F19" s="240"/>
      <c r="G19" s="240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111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1" t="str">
        <f>C19</f>
        <v>Náklady na provedení skutečného zaměření stavby v rozsahu nezbytném pro zápis změny do katastru nemovitostí.</v>
      </c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241"/>
      <c r="D20" s="242"/>
      <c r="E20" s="242"/>
      <c r="F20" s="242"/>
      <c r="G20" s="242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112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>
      <c r="A21" s="164">
        <v>5</v>
      </c>
      <c r="B21" s="165" t="s">
        <v>122</v>
      </c>
      <c r="C21" s="174" t="s">
        <v>123</v>
      </c>
      <c r="D21" s="166" t="s">
        <v>105</v>
      </c>
      <c r="E21" s="167">
        <v>1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21</v>
      </c>
      <c r="M21" s="169">
        <f>G21*(1+L21/100)</f>
        <v>0</v>
      </c>
      <c r="N21" s="169">
        <v>0</v>
      </c>
      <c r="O21" s="169">
        <f>ROUND(E21*N21,2)</f>
        <v>0</v>
      </c>
      <c r="P21" s="169">
        <v>0</v>
      </c>
      <c r="Q21" s="169">
        <f>ROUND(E21*P21,2)</f>
        <v>0</v>
      </c>
      <c r="R21" s="169"/>
      <c r="S21" s="169" t="s">
        <v>124</v>
      </c>
      <c r="T21" s="170" t="s">
        <v>107</v>
      </c>
      <c r="U21" s="156">
        <v>0</v>
      </c>
      <c r="V21" s="156">
        <f>ROUND(E21*U21,2)</f>
        <v>0</v>
      </c>
      <c r="W21" s="156"/>
      <c r="X21" s="156" t="s">
        <v>108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109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237"/>
      <c r="D22" s="238"/>
      <c r="E22" s="238"/>
      <c r="F22" s="238"/>
      <c r="G22" s="238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112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64">
        <v>6</v>
      </c>
      <c r="B23" s="165" t="s">
        <v>125</v>
      </c>
      <c r="C23" s="174" t="s">
        <v>126</v>
      </c>
      <c r="D23" s="166" t="s">
        <v>105</v>
      </c>
      <c r="E23" s="167">
        <v>1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9">
        <v>0</v>
      </c>
      <c r="O23" s="169">
        <f>ROUND(E23*N23,2)</f>
        <v>0</v>
      </c>
      <c r="P23" s="169">
        <v>0</v>
      </c>
      <c r="Q23" s="169">
        <f>ROUND(E23*P23,2)</f>
        <v>0</v>
      </c>
      <c r="R23" s="169"/>
      <c r="S23" s="169" t="s">
        <v>124</v>
      </c>
      <c r="T23" s="170" t="s">
        <v>107</v>
      </c>
      <c r="U23" s="156">
        <v>0</v>
      </c>
      <c r="V23" s="156">
        <f>ROUND(E23*U23,2)</f>
        <v>0</v>
      </c>
      <c r="W23" s="156"/>
      <c r="X23" s="156" t="s">
        <v>108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109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54"/>
      <c r="B24" s="155"/>
      <c r="C24" s="237"/>
      <c r="D24" s="238"/>
      <c r="E24" s="238"/>
      <c r="F24" s="238"/>
      <c r="G24" s="238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112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>
      <c r="A25" s="3"/>
      <c r="B25" s="4"/>
      <c r="C25" s="17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88</v>
      </c>
    </row>
    <row r="26" spans="1:60">
      <c r="A26" s="150"/>
      <c r="B26" s="151" t="s">
        <v>29</v>
      </c>
      <c r="C26" s="176"/>
      <c r="D26" s="152"/>
      <c r="E26" s="153"/>
      <c r="F26" s="153"/>
      <c r="G26" s="172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127</v>
      </c>
    </row>
    <row r="27" spans="1:60">
      <c r="C27" s="177"/>
      <c r="D27" s="10"/>
      <c r="AG27" t="s">
        <v>128</v>
      </c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125" sheet="1" objects="1" scenarios="1"/>
  <mergeCells count="14">
    <mergeCell ref="C11:G11"/>
    <mergeCell ref="A1:G1"/>
    <mergeCell ref="C2:G2"/>
    <mergeCell ref="C3:G3"/>
    <mergeCell ref="C4:G4"/>
    <mergeCell ref="C10:G10"/>
    <mergeCell ref="C22:G22"/>
    <mergeCell ref="C24:G24"/>
    <mergeCell ref="C13:G13"/>
    <mergeCell ref="C14:G14"/>
    <mergeCell ref="C16:G16"/>
    <mergeCell ref="C17:G17"/>
    <mergeCell ref="C19:G19"/>
    <mergeCell ref="C20:G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8"/>
  <sheetViews>
    <sheetView tabSelected="1" workbookViewId="0">
      <pane ySplit="7" topLeftCell="A8" activePane="bottomLeft" state="frozen"/>
      <selection pane="bottomLeft" activeCell="A68" sqref="A68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3" t="s">
        <v>129</v>
      </c>
      <c r="B1" s="243"/>
      <c r="C1" s="243"/>
      <c r="D1" s="243"/>
      <c r="E1" s="243"/>
      <c r="F1" s="243"/>
      <c r="G1" s="243"/>
      <c r="AG1" t="s">
        <v>75</v>
      </c>
    </row>
    <row r="2" spans="1:60" ht="24.95" customHeight="1">
      <c r="A2" s="139" t="s">
        <v>7</v>
      </c>
      <c r="B2" s="49" t="s">
        <v>43</v>
      </c>
      <c r="C2" s="244" t="s">
        <v>201</v>
      </c>
      <c r="D2" s="245"/>
      <c r="E2" s="245"/>
      <c r="F2" s="245"/>
      <c r="G2" s="246"/>
      <c r="AG2" t="s">
        <v>76</v>
      </c>
    </row>
    <row r="3" spans="1:60" ht="24.95" customHeight="1">
      <c r="A3" s="139" t="s">
        <v>8</v>
      </c>
      <c r="B3" s="49" t="s">
        <v>50</v>
      </c>
      <c r="C3" s="244" t="s">
        <v>201</v>
      </c>
      <c r="D3" s="245"/>
      <c r="E3" s="245"/>
      <c r="F3" s="245"/>
      <c r="G3" s="246"/>
      <c r="AC3" s="121" t="s">
        <v>76</v>
      </c>
      <c r="AG3" t="s">
        <v>78</v>
      </c>
    </row>
    <row r="4" spans="1:60" ht="24.95" customHeight="1">
      <c r="A4" s="140" t="s">
        <v>9</v>
      </c>
      <c r="B4" s="141" t="s">
        <v>50</v>
      </c>
      <c r="C4" s="247" t="s">
        <v>201</v>
      </c>
      <c r="D4" s="248"/>
      <c r="E4" s="248"/>
      <c r="F4" s="248"/>
      <c r="G4" s="249"/>
      <c r="AG4" t="s">
        <v>79</v>
      </c>
    </row>
    <row r="5" spans="1:60">
      <c r="D5" s="10"/>
    </row>
    <row r="6" spans="1:60" ht="38.25">
      <c r="A6" s="143" t="s">
        <v>80</v>
      </c>
      <c r="B6" s="145" t="s">
        <v>81</v>
      </c>
      <c r="C6" s="145" t="s">
        <v>82</v>
      </c>
      <c r="D6" s="144" t="s">
        <v>83</v>
      </c>
      <c r="E6" s="143" t="s">
        <v>84</v>
      </c>
      <c r="F6" s="142" t="s">
        <v>85</v>
      </c>
      <c r="G6" s="143" t="s">
        <v>29</v>
      </c>
      <c r="H6" s="146" t="s">
        <v>30</v>
      </c>
      <c r="I6" s="146" t="s">
        <v>86</v>
      </c>
      <c r="J6" s="146" t="s">
        <v>31</v>
      </c>
      <c r="K6" s="146" t="s">
        <v>87</v>
      </c>
      <c r="L6" s="146" t="s">
        <v>88</v>
      </c>
      <c r="M6" s="146" t="s">
        <v>89</v>
      </c>
      <c r="N6" s="146" t="s">
        <v>90</v>
      </c>
      <c r="O6" s="146" t="s">
        <v>91</v>
      </c>
      <c r="P6" s="146" t="s">
        <v>92</v>
      </c>
      <c r="Q6" s="146" t="s">
        <v>93</v>
      </c>
      <c r="R6" s="146" t="s">
        <v>94</v>
      </c>
      <c r="S6" s="146" t="s">
        <v>95</v>
      </c>
      <c r="T6" s="146" t="s">
        <v>96</v>
      </c>
      <c r="U6" s="146" t="s">
        <v>97</v>
      </c>
      <c r="V6" s="146" t="s">
        <v>98</v>
      </c>
      <c r="W6" s="146" t="s">
        <v>99</v>
      </c>
      <c r="X6" s="146" t="s">
        <v>100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58" t="s">
        <v>101</v>
      </c>
      <c r="B8" s="159" t="s">
        <v>47</v>
      </c>
      <c r="C8" s="173" t="s">
        <v>55</v>
      </c>
      <c r="D8" s="160"/>
      <c r="E8" s="161"/>
      <c r="F8" s="162"/>
      <c r="G8" s="162">
        <f>SUMIF(AG9:AG25,"&lt;&gt;NOR",G9:G25)</f>
        <v>0</v>
      </c>
      <c r="H8" s="162"/>
      <c r="I8" s="162">
        <f>SUM(I9:I25)</f>
        <v>0</v>
      </c>
      <c r="J8" s="162"/>
      <c r="K8" s="162">
        <f>SUM(K9:K25)</f>
        <v>0</v>
      </c>
      <c r="L8" s="162"/>
      <c r="M8" s="162">
        <f>SUM(M9:M25)</f>
        <v>0</v>
      </c>
      <c r="N8" s="162"/>
      <c r="O8" s="162">
        <f>SUM(O9:O25)</f>
        <v>0</v>
      </c>
      <c r="P8" s="162"/>
      <c r="Q8" s="162">
        <f>SUM(Q9:Q25)</f>
        <v>0</v>
      </c>
      <c r="R8" s="162"/>
      <c r="S8" s="162"/>
      <c r="T8" s="163"/>
      <c r="U8" s="157"/>
      <c r="V8" s="157">
        <f>SUM(V9:V25)</f>
        <v>0</v>
      </c>
      <c r="W8" s="157"/>
      <c r="X8" s="157"/>
      <c r="AG8" t="s">
        <v>102</v>
      </c>
    </row>
    <row r="9" spans="1:60" outlineLevel="1">
      <c r="A9" s="164">
        <v>1</v>
      </c>
      <c r="B9" s="165" t="s">
        <v>47</v>
      </c>
      <c r="C9" s="174" t="s">
        <v>55</v>
      </c>
      <c r="D9" s="166"/>
      <c r="E9" s="167">
        <v>0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124</v>
      </c>
      <c r="T9" s="170" t="s">
        <v>107</v>
      </c>
      <c r="U9" s="156">
        <v>0</v>
      </c>
      <c r="V9" s="156">
        <f>ROUND(E9*U9,2)</f>
        <v>0</v>
      </c>
      <c r="W9" s="156"/>
      <c r="X9" s="156" t="s">
        <v>130</v>
      </c>
      <c r="Y9" s="147"/>
      <c r="Z9" s="147"/>
      <c r="AA9" s="147"/>
      <c r="AB9" s="147"/>
      <c r="AC9" s="147"/>
      <c r="AD9" s="147"/>
      <c r="AE9" s="147"/>
      <c r="AF9" s="147"/>
      <c r="AG9" s="147" t="s">
        <v>131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180" t="s">
        <v>132</v>
      </c>
      <c r="D10" s="178"/>
      <c r="E10" s="179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133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>
      <c r="A11" s="154"/>
      <c r="B11" s="155"/>
      <c r="C11" s="180" t="s">
        <v>134</v>
      </c>
      <c r="D11" s="178"/>
      <c r="E11" s="179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133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>
      <c r="A12" s="154"/>
      <c r="B12" s="155"/>
      <c r="C12" s="180" t="s">
        <v>135</v>
      </c>
      <c r="D12" s="178"/>
      <c r="E12" s="179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133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>
      <c r="A13" s="154"/>
      <c r="B13" s="155"/>
      <c r="C13" s="180" t="s">
        <v>136</v>
      </c>
      <c r="D13" s="178"/>
      <c r="E13" s="179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133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>
      <c r="A14" s="154"/>
      <c r="B14" s="155"/>
      <c r="C14" s="180" t="s">
        <v>137</v>
      </c>
      <c r="D14" s="178"/>
      <c r="E14" s="179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133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>
      <c r="A15" s="154"/>
      <c r="B15" s="155"/>
      <c r="C15" s="180" t="s">
        <v>138</v>
      </c>
      <c r="D15" s="178"/>
      <c r="E15" s="179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133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>
      <c r="A16" s="154"/>
      <c r="B16" s="155"/>
      <c r="C16" s="180" t="s">
        <v>139</v>
      </c>
      <c r="D16" s="178"/>
      <c r="E16" s="179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133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>
      <c r="A17" s="154"/>
      <c r="B17" s="155"/>
      <c r="C17" s="180" t="s">
        <v>140</v>
      </c>
      <c r="D17" s="178"/>
      <c r="E17" s="179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133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>
      <c r="A18" s="154"/>
      <c r="B18" s="155"/>
      <c r="C18" s="180" t="s">
        <v>141</v>
      </c>
      <c r="D18" s="178"/>
      <c r="E18" s="179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133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45" outlineLevel="1">
      <c r="A19" s="154"/>
      <c r="B19" s="155"/>
      <c r="C19" s="180" t="s">
        <v>142</v>
      </c>
      <c r="D19" s="178"/>
      <c r="E19" s="179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133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180" t="s">
        <v>143</v>
      </c>
      <c r="D20" s="178"/>
      <c r="E20" s="179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133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>
      <c r="A21" s="154"/>
      <c r="B21" s="155"/>
      <c r="C21" s="180" t="s">
        <v>144</v>
      </c>
      <c r="D21" s="178"/>
      <c r="E21" s="179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133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180" t="s">
        <v>145</v>
      </c>
      <c r="D22" s="178"/>
      <c r="E22" s="179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133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54"/>
      <c r="B23" s="155"/>
      <c r="C23" s="180" t="s">
        <v>146</v>
      </c>
      <c r="D23" s="178"/>
      <c r="E23" s="179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133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>
      <c r="A24" s="154"/>
      <c r="B24" s="155"/>
      <c r="C24" s="180" t="s">
        <v>147</v>
      </c>
      <c r="D24" s="178"/>
      <c r="E24" s="179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133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54"/>
      <c r="B25" s="155"/>
      <c r="C25" s="241"/>
      <c r="D25" s="242"/>
      <c r="E25" s="242"/>
      <c r="F25" s="242"/>
      <c r="G25" s="242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112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>
      <c r="A26" s="158" t="s">
        <v>101</v>
      </c>
      <c r="B26" s="159" t="s">
        <v>56</v>
      </c>
      <c r="C26" s="173" t="s">
        <v>57</v>
      </c>
      <c r="D26" s="160"/>
      <c r="E26" s="161"/>
      <c r="F26" s="162"/>
      <c r="G26" s="162">
        <f>SUMIF(AG27:AG30,"&lt;&gt;NOR",G27:G30)</f>
        <v>0</v>
      </c>
      <c r="H26" s="162"/>
      <c r="I26" s="162">
        <f>SUM(I27:I30)</f>
        <v>0</v>
      </c>
      <c r="J26" s="162"/>
      <c r="K26" s="162">
        <f>SUM(K27:K30)</f>
        <v>0</v>
      </c>
      <c r="L26" s="162"/>
      <c r="M26" s="162">
        <f>SUM(M27:M30)</f>
        <v>0</v>
      </c>
      <c r="N26" s="162"/>
      <c r="O26" s="162">
        <f>SUM(O27:O30)</f>
        <v>0.01</v>
      </c>
      <c r="P26" s="162"/>
      <c r="Q26" s="162">
        <f>SUM(Q27:Q30)</f>
        <v>0</v>
      </c>
      <c r="R26" s="162"/>
      <c r="S26" s="162"/>
      <c r="T26" s="163"/>
      <c r="U26" s="157"/>
      <c r="V26" s="157">
        <f>SUM(V27:V30)</f>
        <v>0.9</v>
      </c>
      <c r="W26" s="157"/>
      <c r="X26" s="157"/>
      <c r="AG26" t="s">
        <v>102</v>
      </c>
    </row>
    <row r="27" spans="1:60" outlineLevel="1">
      <c r="A27" s="164">
        <v>2</v>
      </c>
      <c r="B27" s="165" t="s">
        <v>148</v>
      </c>
      <c r="C27" s="174" t="s">
        <v>149</v>
      </c>
      <c r="D27" s="166" t="s">
        <v>150</v>
      </c>
      <c r="E27" s="167">
        <v>5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9">
        <v>1.2099999999999999E-3</v>
      </c>
      <c r="O27" s="169">
        <f>ROUND(E27*N27,2)</f>
        <v>0.01</v>
      </c>
      <c r="P27" s="169">
        <v>0</v>
      </c>
      <c r="Q27" s="169">
        <f>ROUND(E27*P27,2)</f>
        <v>0</v>
      </c>
      <c r="R27" s="169" t="s">
        <v>151</v>
      </c>
      <c r="S27" s="169" t="s">
        <v>106</v>
      </c>
      <c r="T27" s="170" t="s">
        <v>152</v>
      </c>
      <c r="U27" s="156">
        <v>0.18</v>
      </c>
      <c r="V27" s="156">
        <f>ROUND(E27*U27,2)</f>
        <v>0.9</v>
      </c>
      <c r="W27" s="156"/>
      <c r="X27" s="156" t="s">
        <v>130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131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54"/>
      <c r="B28" s="155"/>
      <c r="C28" s="180" t="s">
        <v>153</v>
      </c>
      <c r="D28" s="178"/>
      <c r="E28" s="179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133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>
      <c r="A29" s="154"/>
      <c r="B29" s="155"/>
      <c r="C29" s="180" t="s">
        <v>154</v>
      </c>
      <c r="D29" s="178"/>
      <c r="E29" s="179">
        <v>5</v>
      </c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133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>
      <c r="A30" s="154"/>
      <c r="B30" s="155"/>
      <c r="C30" s="241"/>
      <c r="D30" s="242"/>
      <c r="E30" s="242"/>
      <c r="F30" s="242"/>
      <c r="G30" s="242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112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>
      <c r="A31" s="158" t="s">
        <v>101</v>
      </c>
      <c r="B31" s="159" t="s">
        <v>58</v>
      </c>
      <c r="C31" s="173" t="s">
        <v>59</v>
      </c>
      <c r="D31" s="160"/>
      <c r="E31" s="161"/>
      <c r="F31" s="162"/>
      <c r="G31" s="162">
        <f>SUMIF(AG32:AG35,"&lt;&gt;NOR",G32:G35)</f>
        <v>0</v>
      </c>
      <c r="H31" s="162"/>
      <c r="I31" s="162">
        <f>SUM(I32:I35)</f>
        <v>0</v>
      </c>
      <c r="J31" s="162"/>
      <c r="K31" s="162">
        <f>SUM(K32:K35)</f>
        <v>0</v>
      </c>
      <c r="L31" s="162"/>
      <c r="M31" s="162">
        <f>SUM(M32:M35)</f>
        <v>0</v>
      </c>
      <c r="N31" s="162"/>
      <c r="O31" s="162">
        <f>SUM(O32:O35)</f>
        <v>0</v>
      </c>
      <c r="P31" s="162"/>
      <c r="Q31" s="162">
        <f>SUM(Q32:Q35)</f>
        <v>0</v>
      </c>
      <c r="R31" s="162"/>
      <c r="S31" s="162"/>
      <c r="T31" s="163"/>
      <c r="U31" s="157"/>
      <c r="V31" s="157">
        <f>SUM(V32:V35)</f>
        <v>0</v>
      </c>
      <c r="W31" s="157"/>
      <c r="X31" s="157"/>
      <c r="AG31" t="s">
        <v>102</v>
      </c>
    </row>
    <row r="32" spans="1:60" ht="22.5" outlineLevel="1">
      <c r="A32" s="164">
        <v>3</v>
      </c>
      <c r="B32" s="165" t="s">
        <v>155</v>
      </c>
      <c r="C32" s="174" t="s">
        <v>156</v>
      </c>
      <c r="D32" s="166" t="s">
        <v>0</v>
      </c>
      <c r="E32" s="167">
        <v>5</v>
      </c>
      <c r="F32" s="168"/>
      <c r="G32" s="169">
        <f>ROUND(E32*F32,2)</f>
        <v>0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0</v>
      </c>
      <c r="N32" s="169">
        <v>0</v>
      </c>
      <c r="O32" s="169">
        <f>ROUND(E32*N32,2)</f>
        <v>0</v>
      </c>
      <c r="P32" s="169">
        <v>0</v>
      </c>
      <c r="Q32" s="169">
        <f>ROUND(E32*P32,2)</f>
        <v>0</v>
      </c>
      <c r="R32" s="169"/>
      <c r="S32" s="169" t="s">
        <v>124</v>
      </c>
      <c r="T32" s="170" t="s">
        <v>107</v>
      </c>
      <c r="U32" s="156">
        <v>0</v>
      </c>
      <c r="V32" s="156">
        <f>ROUND(E32*U32,2)</f>
        <v>0</v>
      </c>
      <c r="W32" s="156"/>
      <c r="X32" s="156" t="s">
        <v>108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157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54"/>
      <c r="B33" s="155"/>
      <c r="C33" s="237"/>
      <c r="D33" s="238"/>
      <c r="E33" s="238"/>
      <c r="F33" s="238"/>
      <c r="G33" s="238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112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64">
        <v>4</v>
      </c>
      <c r="B34" s="165" t="s">
        <v>158</v>
      </c>
      <c r="C34" s="174" t="s">
        <v>159</v>
      </c>
      <c r="D34" s="166" t="s">
        <v>0</v>
      </c>
      <c r="E34" s="167">
        <v>2</v>
      </c>
      <c r="F34" s="168"/>
      <c r="G34" s="169">
        <f>ROUND(E34*F34,2)</f>
        <v>0</v>
      </c>
      <c r="H34" s="168"/>
      <c r="I34" s="169">
        <f>ROUND(E34*H34,2)</f>
        <v>0</v>
      </c>
      <c r="J34" s="168"/>
      <c r="K34" s="169">
        <f>ROUND(E34*J34,2)</f>
        <v>0</v>
      </c>
      <c r="L34" s="169">
        <v>21</v>
      </c>
      <c r="M34" s="169">
        <f>G34*(1+L34/100)</f>
        <v>0</v>
      </c>
      <c r="N34" s="169">
        <v>0</v>
      </c>
      <c r="O34" s="169">
        <f>ROUND(E34*N34,2)</f>
        <v>0</v>
      </c>
      <c r="P34" s="169">
        <v>0</v>
      </c>
      <c r="Q34" s="169">
        <f>ROUND(E34*P34,2)</f>
        <v>0</v>
      </c>
      <c r="R34" s="169"/>
      <c r="S34" s="169" t="s">
        <v>124</v>
      </c>
      <c r="T34" s="170" t="s">
        <v>107</v>
      </c>
      <c r="U34" s="156">
        <v>0</v>
      </c>
      <c r="V34" s="156">
        <f>ROUND(E34*U34,2)</f>
        <v>0</v>
      </c>
      <c r="W34" s="156"/>
      <c r="X34" s="156" t="s">
        <v>108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157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>
      <c r="A35" s="154"/>
      <c r="B35" s="155"/>
      <c r="C35" s="237"/>
      <c r="D35" s="238"/>
      <c r="E35" s="238"/>
      <c r="F35" s="238"/>
      <c r="G35" s="238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112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>
      <c r="A36" s="158" t="s">
        <v>101</v>
      </c>
      <c r="B36" s="159" t="s">
        <v>60</v>
      </c>
      <c r="C36" s="173" t="s">
        <v>61</v>
      </c>
      <c r="D36" s="160"/>
      <c r="E36" s="161"/>
      <c r="F36" s="162"/>
      <c r="G36" s="162">
        <f>SUMIF(AG37:AG43,"&lt;&gt;NOR",G37:G43)</f>
        <v>0</v>
      </c>
      <c r="H36" s="162"/>
      <c r="I36" s="162">
        <f>SUM(I37:I43)</f>
        <v>0</v>
      </c>
      <c r="J36" s="162"/>
      <c r="K36" s="162">
        <f>SUM(K37:K43)</f>
        <v>0</v>
      </c>
      <c r="L36" s="162"/>
      <c r="M36" s="162">
        <f>SUM(M37:M43)</f>
        <v>0</v>
      </c>
      <c r="N36" s="162"/>
      <c r="O36" s="162">
        <f>SUM(O37:O43)</f>
        <v>0</v>
      </c>
      <c r="P36" s="162"/>
      <c r="Q36" s="162">
        <f>SUM(Q37:Q43)</f>
        <v>0</v>
      </c>
      <c r="R36" s="162"/>
      <c r="S36" s="162"/>
      <c r="T36" s="163"/>
      <c r="U36" s="157"/>
      <c r="V36" s="157">
        <f>SUM(V37:V43)</f>
        <v>0</v>
      </c>
      <c r="W36" s="157"/>
      <c r="X36" s="157"/>
      <c r="AG36" t="s">
        <v>102</v>
      </c>
    </row>
    <row r="37" spans="1:60" outlineLevel="1">
      <c r="A37" s="164">
        <v>5</v>
      </c>
      <c r="B37" s="165" t="s">
        <v>160</v>
      </c>
      <c r="C37" s="174" t="s">
        <v>161</v>
      </c>
      <c r="D37" s="166" t="s">
        <v>162</v>
      </c>
      <c r="E37" s="167">
        <v>6.0499999999999998E-3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9">
        <v>0</v>
      </c>
      <c r="O37" s="169">
        <f>ROUND(E37*N37,2)</f>
        <v>0</v>
      </c>
      <c r="P37" s="169">
        <v>0</v>
      </c>
      <c r="Q37" s="169">
        <f>ROUND(E37*P37,2)</f>
        <v>0</v>
      </c>
      <c r="R37" s="169" t="s">
        <v>163</v>
      </c>
      <c r="S37" s="169" t="s">
        <v>106</v>
      </c>
      <c r="T37" s="170" t="s">
        <v>152</v>
      </c>
      <c r="U37" s="156">
        <v>0.60899999999999999</v>
      </c>
      <c r="V37" s="156">
        <f>ROUND(E37*U37,2)</f>
        <v>0</v>
      </c>
      <c r="W37" s="156"/>
      <c r="X37" s="156" t="s">
        <v>164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165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>
      <c r="A38" s="154"/>
      <c r="B38" s="155"/>
      <c r="C38" s="250" t="s">
        <v>166</v>
      </c>
      <c r="D38" s="251"/>
      <c r="E38" s="251"/>
      <c r="F38" s="251"/>
      <c r="G38" s="251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167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71" t="str">
        <f>C38</f>
        <v>na novostavbách a změnách objektů pro oplocení (815 2 JKSo), objekty zvláštní pro chov živočichů (815 3 JKSO), objekty pozemní různé (815 9 JKSO)</v>
      </c>
      <c r="BB38" s="147"/>
      <c r="BC38" s="147"/>
      <c r="BD38" s="147"/>
      <c r="BE38" s="147"/>
      <c r="BF38" s="147"/>
      <c r="BG38" s="147"/>
      <c r="BH38" s="147"/>
    </row>
    <row r="39" spans="1:60" outlineLevel="1">
      <c r="A39" s="154"/>
      <c r="B39" s="155"/>
      <c r="C39" s="252" t="s">
        <v>168</v>
      </c>
      <c r="D39" s="253"/>
      <c r="E39" s="253"/>
      <c r="F39" s="253"/>
      <c r="G39" s="253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167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71" t="str">
        <f>C39</f>
        <v>se svislou nosnou konstrukcí monolitickou betonovou tyčovou nebo plošnou ( KMCH 2 a 3 - JKSO šesté místo)</v>
      </c>
      <c r="BB39" s="147"/>
      <c r="BC39" s="147"/>
      <c r="BD39" s="147"/>
      <c r="BE39" s="147"/>
      <c r="BF39" s="147"/>
      <c r="BG39" s="147"/>
      <c r="BH39" s="147"/>
    </row>
    <row r="40" spans="1:60" outlineLevel="1">
      <c r="A40" s="154"/>
      <c r="B40" s="155"/>
      <c r="C40" s="180" t="s">
        <v>169</v>
      </c>
      <c r="D40" s="178"/>
      <c r="E40" s="179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47"/>
      <c r="Z40" s="147"/>
      <c r="AA40" s="147"/>
      <c r="AB40" s="147"/>
      <c r="AC40" s="147"/>
      <c r="AD40" s="147"/>
      <c r="AE40" s="147"/>
      <c r="AF40" s="147"/>
      <c r="AG40" s="147" t="s">
        <v>133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>
      <c r="A41" s="154"/>
      <c r="B41" s="155"/>
      <c r="C41" s="180" t="s">
        <v>170</v>
      </c>
      <c r="D41" s="178"/>
      <c r="E41" s="179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133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>
      <c r="A42" s="154"/>
      <c r="B42" s="155"/>
      <c r="C42" s="180" t="s">
        <v>171</v>
      </c>
      <c r="D42" s="178"/>
      <c r="E42" s="179">
        <v>6.0499999999999998E-3</v>
      </c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133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>
      <c r="A43" s="154"/>
      <c r="B43" s="155"/>
      <c r="C43" s="241"/>
      <c r="D43" s="242"/>
      <c r="E43" s="242"/>
      <c r="F43" s="242"/>
      <c r="G43" s="242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47"/>
      <c r="Z43" s="147"/>
      <c r="AA43" s="147"/>
      <c r="AB43" s="147"/>
      <c r="AC43" s="147"/>
      <c r="AD43" s="147"/>
      <c r="AE43" s="147"/>
      <c r="AF43" s="147"/>
      <c r="AG43" s="147" t="s">
        <v>112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>
      <c r="A44" s="158" t="s">
        <v>101</v>
      </c>
      <c r="B44" s="159" t="s">
        <v>62</v>
      </c>
      <c r="C44" s="173" t="s">
        <v>63</v>
      </c>
      <c r="D44" s="160"/>
      <c r="E44" s="161"/>
      <c r="F44" s="162"/>
      <c r="G44" s="162">
        <f>SUMIF(AG45:AG50,"&lt;&gt;NOR",G45:G50)</f>
        <v>0</v>
      </c>
      <c r="H44" s="162"/>
      <c r="I44" s="162">
        <f>SUM(I45:I50)</f>
        <v>0</v>
      </c>
      <c r="J44" s="162"/>
      <c r="K44" s="162">
        <f>SUM(K45:K50)</f>
        <v>0</v>
      </c>
      <c r="L44" s="162"/>
      <c r="M44" s="162">
        <f>SUM(M45:M50)</f>
        <v>0</v>
      </c>
      <c r="N44" s="162"/>
      <c r="O44" s="162">
        <f>SUM(O45:O50)</f>
        <v>0</v>
      </c>
      <c r="P44" s="162"/>
      <c r="Q44" s="162">
        <f>SUM(Q45:Q50)</f>
        <v>0</v>
      </c>
      <c r="R44" s="162"/>
      <c r="S44" s="162"/>
      <c r="T44" s="163"/>
      <c r="U44" s="157"/>
      <c r="V44" s="157">
        <f>SUM(V45:V50)</f>
        <v>0</v>
      </c>
      <c r="W44" s="157"/>
      <c r="X44" s="157"/>
      <c r="AG44" t="s">
        <v>102</v>
      </c>
    </row>
    <row r="45" spans="1:60" outlineLevel="1">
      <c r="A45" s="164">
        <v>6</v>
      </c>
      <c r="B45" s="165" t="s">
        <v>172</v>
      </c>
      <c r="C45" s="174" t="s">
        <v>173</v>
      </c>
      <c r="D45" s="166" t="s">
        <v>174</v>
      </c>
      <c r="E45" s="167">
        <v>18</v>
      </c>
      <c r="F45" s="168"/>
      <c r="G45" s="169">
        <f>ROUND(E45*F45,2)</f>
        <v>0</v>
      </c>
      <c r="H45" s="168"/>
      <c r="I45" s="169">
        <f>ROUND(E45*H45,2)</f>
        <v>0</v>
      </c>
      <c r="J45" s="168"/>
      <c r="K45" s="169">
        <f>ROUND(E45*J45,2)</f>
        <v>0</v>
      </c>
      <c r="L45" s="169">
        <v>21</v>
      </c>
      <c r="M45" s="169">
        <f>G45*(1+L45/100)</f>
        <v>0</v>
      </c>
      <c r="N45" s="169">
        <v>0</v>
      </c>
      <c r="O45" s="169">
        <f>ROUND(E45*N45,2)</f>
        <v>0</v>
      </c>
      <c r="P45" s="169">
        <v>0</v>
      </c>
      <c r="Q45" s="169">
        <f>ROUND(E45*P45,2)</f>
        <v>0</v>
      </c>
      <c r="R45" s="169"/>
      <c r="S45" s="169" t="s">
        <v>124</v>
      </c>
      <c r="T45" s="170" t="s">
        <v>107</v>
      </c>
      <c r="U45" s="156">
        <v>0</v>
      </c>
      <c r="V45" s="156">
        <f>ROUND(E45*U45,2)</f>
        <v>0</v>
      </c>
      <c r="W45" s="156"/>
      <c r="X45" s="156" t="s">
        <v>130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175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>
      <c r="A46" s="154"/>
      <c r="B46" s="155"/>
      <c r="C46" s="237"/>
      <c r="D46" s="238"/>
      <c r="E46" s="238"/>
      <c r="F46" s="238"/>
      <c r="G46" s="238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112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>
      <c r="A47" s="164">
        <v>7</v>
      </c>
      <c r="B47" s="165" t="s">
        <v>176</v>
      </c>
      <c r="C47" s="174" t="s">
        <v>177</v>
      </c>
      <c r="D47" s="166" t="s">
        <v>174</v>
      </c>
      <c r="E47" s="167">
        <v>4</v>
      </c>
      <c r="F47" s="168"/>
      <c r="G47" s="169">
        <f>ROUND(E47*F47,2)</f>
        <v>0</v>
      </c>
      <c r="H47" s="168"/>
      <c r="I47" s="169">
        <f>ROUND(E47*H47,2)</f>
        <v>0</v>
      </c>
      <c r="J47" s="168"/>
      <c r="K47" s="169">
        <f>ROUND(E47*J47,2)</f>
        <v>0</v>
      </c>
      <c r="L47" s="169">
        <v>21</v>
      </c>
      <c r="M47" s="169">
        <f>G47*(1+L47/100)</f>
        <v>0</v>
      </c>
      <c r="N47" s="169">
        <v>0</v>
      </c>
      <c r="O47" s="169">
        <f>ROUND(E47*N47,2)</f>
        <v>0</v>
      </c>
      <c r="P47" s="169">
        <v>0</v>
      </c>
      <c r="Q47" s="169">
        <f>ROUND(E47*P47,2)</f>
        <v>0</v>
      </c>
      <c r="R47" s="169"/>
      <c r="S47" s="169" t="s">
        <v>124</v>
      </c>
      <c r="T47" s="170" t="s">
        <v>107</v>
      </c>
      <c r="U47" s="156">
        <v>0</v>
      </c>
      <c r="V47" s="156">
        <f>ROUND(E47*U47,2)</f>
        <v>0</v>
      </c>
      <c r="W47" s="156"/>
      <c r="X47" s="156" t="s">
        <v>130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175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>
      <c r="A48" s="154"/>
      <c r="B48" s="155"/>
      <c r="C48" s="237"/>
      <c r="D48" s="238"/>
      <c r="E48" s="238"/>
      <c r="F48" s="238"/>
      <c r="G48" s="238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47"/>
      <c r="Z48" s="147"/>
      <c r="AA48" s="147"/>
      <c r="AB48" s="147"/>
      <c r="AC48" s="147"/>
      <c r="AD48" s="147"/>
      <c r="AE48" s="147"/>
      <c r="AF48" s="147"/>
      <c r="AG48" s="147" t="s">
        <v>112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>
      <c r="A49" s="164">
        <v>8</v>
      </c>
      <c r="B49" s="165" t="s">
        <v>178</v>
      </c>
      <c r="C49" s="174" t="s">
        <v>179</v>
      </c>
      <c r="D49" s="166" t="s">
        <v>174</v>
      </c>
      <c r="E49" s="167">
        <v>2</v>
      </c>
      <c r="F49" s="168"/>
      <c r="G49" s="169">
        <f>ROUND(E49*F49,2)</f>
        <v>0</v>
      </c>
      <c r="H49" s="168"/>
      <c r="I49" s="169">
        <f>ROUND(E49*H49,2)</f>
        <v>0</v>
      </c>
      <c r="J49" s="168"/>
      <c r="K49" s="169">
        <f>ROUND(E49*J49,2)</f>
        <v>0</v>
      </c>
      <c r="L49" s="169">
        <v>21</v>
      </c>
      <c r="M49" s="169">
        <f>G49*(1+L49/100)</f>
        <v>0</v>
      </c>
      <c r="N49" s="169">
        <v>0</v>
      </c>
      <c r="O49" s="169">
        <f>ROUND(E49*N49,2)</f>
        <v>0</v>
      </c>
      <c r="P49" s="169">
        <v>0</v>
      </c>
      <c r="Q49" s="169">
        <f>ROUND(E49*P49,2)</f>
        <v>0</v>
      </c>
      <c r="R49" s="169"/>
      <c r="S49" s="169" t="s">
        <v>124</v>
      </c>
      <c r="T49" s="170" t="s">
        <v>107</v>
      </c>
      <c r="U49" s="156">
        <v>0</v>
      </c>
      <c r="V49" s="156">
        <f>ROUND(E49*U49,2)</f>
        <v>0</v>
      </c>
      <c r="W49" s="156"/>
      <c r="X49" s="156" t="s">
        <v>130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175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>
      <c r="A50" s="154"/>
      <c r="B50" s="155"/>
      <c r="C50" s="237"/>
      <c r="D50" s="238"/>
      <c r="E50" s="238"/>
      <c r="F50" s="238"/>
      <c r="G50" s="238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112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>
      <c r="A51" s="158" t="s">
        <v>101</v>
      </c>
      <c r="B51" s="159" t="s">
        <v>64</v>
      </c>
      <c r="C51" s="173" t="s">
        <v>65</v>
      </c>
      <c r="D51" s="160"/>
      <c r="E51" s="161"/>
      <c r="F51" s="162"/>
      <c r="G51" s="162">
        <f>SUMIF(AG52:AG59,"&lt;&gt;NOR",G52:G59)</f>
        <v>0</v>
      </c>
      <c r="H51" s="162"/>
      <c r="I51" s="162">
        <f>SUM(I52:I59)</f>
        <v>0</v>
      </c>
      <c r="J51" s="162"/>
      <c r="K51" s="162">
        <f>SUM(K52:K59)</f>
        <v>0</v>
      </c>
      <c r="L51" s="162"/>
      <c r="M51" s="162">
        <f>SUM(M52:M59)</f>
        <v>0</v>
      </c>
      <c r="N51" s="162"/>
      <c r="O51" s="162">
        <f>SUM(O52:O59)</f>
        <v>0</v>
      </c>
      <c r="P51" s="162"/>
      <c r="Q51" s="162">
        <f>SUM(Q52:Q59)</f>
        <v>0</v>
      </c>
      <c r="R51" s="162"/>
      <c r="S51" s="162"/>
      <c r="T51" s="163"/>
      <c r="U51" s="157"/>
      <c r="V51" s="157">
        <f>SUM(V52:V59)</f>
        <v>0</v>
      </c>
      <c r="W51" s="157"/>
      <c r="X51" s="157"/>
      <c r="AG51" t="s">
        <v>102</v>
      </c>
    </row>
    <row r="52" spans="1:60" outlineLevel="1">
      <c r="A52" s="164">
        <v>9</v>
      </c>
      <c r="B52" s="165" t="s">
        <v>180</v>
      </c>
      <c r="C52" s="174" t="s">
        <v>181</v>
      </c>
      <c r="D52" s="166" t="s">
        <v>174</v>
      </c>
      <c r="E52" s="167">
        <v>1</v>
      </c>
      <c r="F52" s="168"/>
      <c r="G52" s="169">
        <f>ROUND(E52*F52,2)</f>
        <v>0</v>
      </c>
      <c r="H52" s="168"/>
      <c r="I52" s="169">
        <f>ROUND(E52*H52,2)</f>
        <v>0</v>
      </c>
      <c r="J52" s="168"/>
      <c r="K52" s="169">
        <f>ROUND(E52*J52,2)</f>
        <v>0</v>
      </c>
      <c r="L52" s="169">
        <v>21</v>
      </c>
      <c r="M52" s="169">
        <f>G52*(1+L52/100)</f>
        <v>0</v>
      </c>
      <c r="N52" s="169">
        <v>0</v>
      </c>
      <c r="O52" s="169">
        <f>ROUND(E52*N52,2)</f>
        <v>0</v>
      </c>
      <c r="P52" s="169">
        <v>0</v>
      </c>
      <c r="Q52" s="169">
        <f>ROUND(E52*P52,2)</f>
        <v>0</v>
      </c>
      <c r="R52" s="169"/>
      <c r="S52" s="169" t="s">
        <v>124</v>
      </c>
      <c r="T52" s="170" t="s">
        <v>107</v>
      </c>
      <c r="U52" s="156">
        <v>0</v>
      </c>
      <c r="V52" s="156">
        <f>ROUND(E52*U52,2)</f>
        <v>0</v>
      </c>
      <c r="W52" s="156"/>
      <c r="X52" s="156" t="s">
        <v>130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131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>
      <c r="A53" s="154"/>
      <c r="B53" s="155"/>
      <c r="C53" s="237"/>
      <c r="D53" s="238"/>
      <c r="E53" s="238"/>
      <c r="F53" s="238"/>
      <c r="G53" s="238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47"/>
      <c r="Z53" s="147"/>
      <c r="AA53" s="147"/>
      <c r="AB53" s="147"/>
      <c r="AC53" s="147"/>
      <c r="AD53" s="147"/>
      <c r="AE53" s="147"/>
      <c r="AF53" s="147"/>
      <c r="AG53" s="147" t="s">
        <v>112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>
      <c r="A54" s="164">
        <v>10</v>
      </c>
      <c r="B54" s="165" t="s">
        <v>182</v>
      </c>
      <c r="C54" s="174" t="s">
        <v>183</v>
      </c>
      <c r="D54" s="166" t="s">
        <v>174</v>
      </c>
      <c r="E54" s="167">
        <v>1</v>
      </c>
      <c r="F54" s="168"/>
      <c r="G54" s="169">
        <f>ROUND(E54*F54,2)</f>
        <v>0</v>
      </c>
      <c r="H54" s="168"/>
      <c r="I54" s="169">
        <f>ROUND(E54*H54,2)</f>
        <v>0</v>
      </c>
      <c r="J54" s="168"/>
      <c r="K54" s="169">
        <f>ROUND(E54*J54,2)</f>
        <v>0</v>
      </c>
      <c r="L54" s="169">
        <v>21</v>
      </c>
      <c r="M54" s="169">
        <f>G54*(1+L54/100)</f>
        <v>0</v>
      </c>
      <c r="N54" s="169">
        <v>0</v>
      </c>
      <c r="O54" s="169">
        <f>ROUND(E54*N54,2)</f>
        <v>0</v>
      </c>
      <c r="P54" s="169">
        <v>0</v>
      </c>
      <c r="Q54" s="169">
        <f>ROUND(E54*P54,2)</f>
        <v>0</v>
      </c>
      <c r="R54" s="169"/>
      <c r="S54" s="169" t="s">
        <v>124</v>
      </c>
      <c r="T54" s="170" t="s">
        <v>107</v>
      </c>
      <c r="U54" s="156">
        <v>0</v>
      </c>
      <c r="V54" s="156">
        <f>ROUND(E54*U54,2)</f>
        <v>0</v>
      </c>
      <c r="W54" s="156"/>
      <c r="X54" s="156" t="s">
        <v>130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131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>
      <c r="A55" s="154"/>
      <c r="B55" s="155"/>
      <c r="C55" s="237"/>
      <c r="D55" s="238"/>
      <c r="E55" s="238"/>
      <c r="F55" s="238"/>
      <c r="G55" s="238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112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>
      <c r="A56" s="164">
        <v>11</v>
      </c>
      <c r="B56" s="165" t="s">
        <v>184</v>
      </c>
      <c r="C56" s="174" t="s">
        <v>185</v>
      </c>
      <c r="D56" s="166" t="s">
        <v>174</v>
      </c>
      <c r="E56" s="167">
        <v>1</v>
      </c>
      <c r="F56" s="168"/>
      <c r="G56" s="169">
        <f>ROUND(E56*F56,2)</f>
        <v>0</v>
      </c>
      <c r="H56" s="168"/>
      <c r="I56" s="169">
        <f>ROUND(E56*H56,2)</f>
        <v>0</v>
      </c>
      <c r="J56" s="168"/>
      <c r="K56" s="169">
        <f>ROUND(E56*J56,2)</f>
        <v>0</v>
      </c>
      <c r="L56" s="169">
        <v>21</v>
      </c>
      <c r="M56" s="169">
        <f>G56*(1+L56/100)</f>
        <v>0</v>
      </c>
      <c r="N56" s="169">
        <v>0</v>
      </c>
      <c r="O56" s="169">
        <f>ROUND(E56*N56,2)</f>
        <v>0</v>
      </c>
      <c r="P56" s="169">
        <v>0</v>
      </c>
      <c r="Q56" s="169">
        <f>ROUND(E56*P56,2)</f>
        <v>0</v>
      </c>
      <c r="R56" s="169"/>
      <c r="S56" s="169" t="s">
        <v>124</v>
      </c>
      <c r="T56" s="170" t="s">
        <v>107</v>
      </c>
      <c r="U56" s="156">
        <v>0</v>
      </c>
      <c r="V56" s="156">
        <f>ROUND(E56*U56,2)</f>
        <v>0</v>
      </c>
      <c r="W56" s="156"/>
      <c r="X56" s="156" t="s">
        <v>130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131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>
      <c r="A57" s="154"/>
      <c r="B57" s="155"/>
      <c r="C57" s="237"/>
      <c r="D57" s="238"/>
      <c r="E57" s="238"/>
      <c r="F57" s="238"/>
      <c r="G57" s="238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112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>
      <c r="A58" s="164">
        <v>12</v>
      </c>
      <c r="B58" s="165" t="s">
        <v>186</v>
      </c>
      <c r="C58" s="174" t="s">
        <v>187</v>
      </c>
      <c r="D58" s="166" t="s">
        <v>174</v>
      </c>
      <c r="E58" s="167">
        <v>1</v>
      </c>
      <c r="F58" s="168"/>
      <c r="G58" s="169">
        <f>ROUND(E58*F58,2)</f>
        <v>0</v>
      </c>
      <c r="H58" s="168"/>
      <c r="I58" s="169">
        <f>ROUND(E58*H58,2)</f>
        <v>0</v>
      </c>
      <c r="J58" s="168"/>
      <c r="K58" s="169">
        <f>ROUND(E58*J58,2)</f>
        <v>0</v>
      </c>
      <c r="L58" s="169">
        <v>21</v>
      </c>
      <c r="M58" s="169">
        <f>G58*(1+L58/100)</f>
        <v>0</v>
      </c>
      <c r="N58" s="169">
        <v>0</v>
      </c>
      <c r="O58" s="169">
        <f>ROUND(E58*N58,2)</f>
        <v>0</v>
      </c>
      <c r="P58" s="169">
        <v>0</v>
      </c>
      <c r="Q58" s="169">
        <f>ROUND(E58*P58,2)</f>
        <v>0</v>
      </c>
      <c r="R58" s="169"/>
      <c r="S58" s="169" t="s">
        <v>124</v>
      </c>
      <c r="T58" s="170" t="s">
        <v>107</v>
      </c>
      <c r="U58" s="156">
        <v>0</v>
      </c>
      <c r="V58" s="156">
        <f>ROUND(E58*U58,2)</f>
        <v>0</v>
      </c>
      <c r="W58" s="156"/>
      <c r="X58" s="156" t="s">
        <v>188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189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>
      <c r="A59" s="154"/>
      <c r="B59" s="155"/>
      <c r="C59" s="237"/>
      <c r="D59" s="238"/>
      <c r="E59" s="238"/>
      <c r="F59" s="238"/>
      <c r="G59" s="238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47"/>
      <c r="Z59" s="147"/>
      <c r="AA59" s="147"/>
      <c r="AB59" s="147"/>
      <c r="AC59" s="147"/>
      <c r="AD59" s="147"/>
      <c r="AE59" s="147"/>
      <c r="AF59" s="147"/>
      <c r="AG59" s="147" t="s">
        <v>112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>
      <c r="A60" s="158" t="s">
        <v>101</v>
      </c>
      <c r="B60" s="159" t="s">
        <v>66</v>
      </c>
      <c r="C60" s="173" t="s">
        <v>67</v>
      </c>
      <c r="D60" s="160"/>
      <c r="E60" s="161"/>
      <c r="F60" s="162"/>
      <c r="G60" s="162">
        <f>SUMIF(AG61:AG62,"&lt;&gt;NOR",G61:G62)</f>
        <v>0</v>
      </c>
      <c r="H60" s="162"/>
      <c r="I60" s="162">
        <f>SUM(I61:I62)</f>
        <v>0</v>
      </c>
      <c r="J60" s="162"/>
      <c r="K60" s="162">
        <f>SUM(K61:K62)</f>
        <v>0</v>
      </c>
      <c r="L60" s="162"/>
      <c r="M60" s="162">
        <f>SUM(M61:M62)</f>
        <v>0</v>
      </c>
      <c r="N60" s="162"/>
      <c r="O60" s="162">
        <f>SUM(O61:O62)</f>
        <v>0</v>
      </c>
      <c r="P60" s="162"/>
      <c r="Q60" s="162">
        <f>SUM(Q61:Q62)</f>
        <v>0</v>
      </c>
      <c r="R60" s="162"/>
      <c r="S60" s="162"/>
      <c r="T60" s="163"/>
      <c r="U60" s="157"/>
      <c r="V60" s="157">
        <f>SUM(V61:V62)</f>
        <v>0</v>
      </c>
      <c r="W60" s="157"/>
      <c r="X60" s="157"/>
      <c r="AG60" t="s">
        <v>102</v>
      </c>
    </row>
    <row r="61" spans="1:60" outlineLevel="1">
      <c r="A61" s="164">
        <v>13</v>
      </c>
      <c r="B61" s="165" t="s">
        <v>186</v>
      </c>
      <c r="C61" s="174" t="s">
        <v>191</v>
      </c>
      <c r="D61" s="166" t="s">
        <v>174</v>
      </c>
      <c r="E61" s="167">
        <v>2</v>
      </c>
      <c r="F61" s="168"/>
      <c r="G61" s="169">
        <f>ROUND(E61*F61,2)</f>
        <v>0</v>
      </c>
      <c r="H61" s="168"/>
      <c r="I61" s="169">
        <f>ROUND(E61*H61,2)</f>
        <v>0</v>
      </c>
      <c r="J61" s="168"/>
      <c r="K61" s="169">
        <f>ROUND(E61*J61,2)</f>
        <v>0</v>
      </c>
      <c r="L61" s="169">
        <v>21</v>
      </c>
      <c r="M61" s="169">
        <f>G61*(1+L61/100)</f>
        <v>0</v>
      </c>
      <c r="N61" s="169">
        <v>0</v>
      </c>
      <c r="O61" s="169">
        <f>ROUND(E61*N61,2)</f>
        <v>0</v>
      </c>
      <c r="P61" s="169">
        <v>0</v>
      </c>
      <c r="Q61" s="169">
        <f>ROUND(E61*P61,2)</f>
        <v>0</v>
      </c>
      <c r="R61" s="169"/>
      <c r="S61" s="169" t="s">
        <v>124</v>
      </c>
      <c r="T61" s="170" t="s">
        <v>107</v>
      </c>
      <c r="U61" s="156">
        <v>0</v>
      </c>
      <c r="V61" s="156">
        <f>ROUND(E61*U61,2)</f>
        <v>0</v>
      </c>
      <c r="W61" s="156"/>
      <c r="X61" s="156" t="s">
        <v>192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193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>
      <c r="A62" s="154"/>
      <c r="B62" s="155"/>
      <c r="C62" s="237"/>
      <c r="D62" s="238"/>
      <c r="E62" s="238"/>
      <c r="F62" s="238"/>
      <c r="G62" s="238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112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>
      <c r="A63" s="158" t="s">
        <v>101</v>
      </c>
      <c r="B63" s="159" t="s">
        <v>68</v>
      </c>
      <c r="C63" s="173" t="s">
        <v>69</v>
      </c>
      <c r="D63" s="160"/>
      <c r="E63" s="161"/>
      <c r="F63" s="162"/>
      <c r="G63" s="162">
        <f>SUMIF(AG64:AG65,"&lt;&gt;NOR",G64:G65)</f>
        <v>0</v>
      </c>
      <c r="H63" s="162"/>
      <c r="I63" s="162">
        <f>SUM(I64:I65)</f>
        <v>0</v>
      </c>
      <c r="J63" s="162"/>
      <c r="K63" s="162">
        <f>SUM(K64:K65)</f>
        <v>0</v>
      </c>
      <c r="L63" s="162"/>
      <c r="M63" s="162">
        <f>SUM(M64:M65)</f>
        <v>0</v>
      </c>
      <c r="N63" s="162"/>
      <c r="O63" s="162">
        <f>SUM(O64:O65)</f>
        <v>0</v>
      </c>
      <c r="P63" s="162"/>
      <c r="Q63" s="162">
        <f>SUM(Q64:Q65)</f>
        <v>0</v>
      </c>
      <c r="R63" s="162"/>
      <c r="S63" s="162"/>
      <c r="T63" s="163"/>
      <c r="U63" s="157"/>
      <c r="V63" s="157">
        <f>SUM(V64:V65)</f>
        <v>0</v>
      </c>
      <c r="W63" s="157"/>
      <c r="X63" s="157"/>
      <c r="AG63" t="s">
        <v>102</v>
      </c>
    </row>
    <row r="64" spans="1:60" ht="22.5" outlineLevel="1">
      <c r="A64" s="164">
        <v>14</v>
      </c>
      <c r="B64" s="165" t="s">
        <v>194</v>
      </c>
      <c r="C64" s="174" t="s">
        <v>195</v>
      </c>
      <c r="D64" s="166" t="s">
        <v>190</v>
      </c>
      <c r="E64" s="167">
        <v>1</v>
      </c>
      <c r="F64" s="168"/>
      <c r="G64" s="169">
        <f>ROUND(E64*F64,2)</f>
        <v>0</v>
      </c>
      <c r="H64" s="168"/>
      <c r="I64" s="169">
        <f>ROUND(E64*H64,2)</f>
        <v>0</v>
      </c>
      <c r="J64" s="168"/>
      <c r="K64" s="169">
        <f>ROUND(E64*J64,2)</f>
        <v>0</v>
      </c>
      <c r="L64" s="169">
        <v>21</v>
      </c>
      <c r="M64" s="169">
        <f>G64*(1+L64/100)</f>
        <v>0</v>
      </c>
      <c r="N64" s="169">
        <v>0</v>
      </c>
      <c r="O64" s="169">
        <f>ROUND(E64*N64,2)</f>
        <v>0</v>
      </c>
      <c r="P64" s="169">
        <v>0</v>
      </c>
      <c r="Q64" s="169">
        <f>ROUND(E64*P64,2)</f>
        <v>0</v>
      </c>
      <c r="R64" s="169"/>
      <c r="S64" s="169" t="s">
        <v>124</v>
      </c>
      <c r="T64" s="170" t="s">
        <v>107</v>
      </c>
      <c r="U64" s="156">
        <v>0</v>
      </c>
      <c r="V64" s="156">
        <f>ROUND(E64*U64,2)</f>
        <v>0</v>
      </c>
      <c r="W64" s="156"/>
      <c r="X64" s="156" t="s">
        <v>130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175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>
      <c r="A65" s="154"/>
      <c r="B65" s="155"/>
      <c r="C65" s="237"/>
      <c r="D65" s="238"/>
      <c r="E65" s="238"/>
      <c r="F65" s="238"/>
      <c r="G65" s="238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112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>
      <c r="A66" s="158" t="s">
        <v>101</v>
      </c>
      <c r="B66" s="159" t="s">
        <v>70</v>
      </c>
      <c r="C66" s="173" t="s">
        <v>71</v>
      </c>
      <c r="D66" s="160"/>
      <c r="E66" s="161"/>
      <c r="F66" s="162"/>
      <c r="G66" s="162">
        <f>SUMIF(AG67:AG70,"&lt;&gt;NOR",G67:G70)</f>
        <v>0</v>
      </c>
      <c r="H66" s="162"/>
      <c r="I66" s="162">
        <f>SUM(I67:I70)</f>
        <v>0</v>
      </c>
      <c r="J66" s="162"/>
      <c r="K66" s="162">
        <f>SUM(K67:K70)</f>
        <v>0</v>
      </c>
      <c r="L66" s="162"/>
      <c r="M66" s="162">
        <f>SUM(M67:M70)</f>
        <v>0</v>
      </c>
      <c r="N66" s="162"/>
      <c r="O66" s="162">
        <f>SUM(O67:O70)</f>
        <v>0</v>
      </c>
      <c r="P66" s="162"/>
      <c r="Q66" s="162">
        <f>SUM(Q67:Q70)</f>
        <v>0</v>
      </c>
      <c r="R66" s="162"/>
      <c r="S66" s="162"/>
      <c r="T66" s="163"/>
      <c r="U66" s="157"/>
      <c r="V66" s="157">
        <f>SUM(V67:V70)</f>
        <v>0.26</v>
      </c>
      <c r="W66" s="157"/>
      <c r="X66" s="157"/>
      <c r="AG66" t="s">
        <v>102</v>
      </c>
    </row>
    <row r="67" spans="1:60" outlineLevel="1">
      <c r="A67" s="164">
        <v>15</v>
      </c>
      <c r="B67" s="165" t="s">
        <v>196</v>
      </c>
      <c r="C67" s="174" t="s">
        <v>197</v>
      </c>
      <c r="D67" s="166" t="s">
        <v>198</v>
      </c>
      <c r="E67" s="167">
        <v>2</v>
      </c>
      <c r="F67" s="168"/>
      <c r="G67" s="169">
        <f>ROUND(E67*F67,2)</f>
        <v>0</v>
      </c>
      <c r="H67" s="168"/>
      <c r="I67" s="169">
        <f>ROUND(E67*H67,2)</f>
        <v>0</v>
      </c>
      <c r="J67" s="168"/>
      <c r="K67" s="169">
        <f>ROUND(E67*J67,2)</f>
        <v>0</v>
      </c>
      <c r="L67" s="169">
        <v>21</v>
      </c>
      <c r="M67" s="169">
        <f>G67*(1+L67/100)</f>
        <v>0</v>
      </c>
      <c r="N67" s="169">
        <v>2.7E-4</v>
      </c>
      <c r="O67" s="169">
        <f>ROUND(E67*N67,2)</f>
        <v>0</v>
      </c>
      <c r="P67" s="169">
        <v>0</v>
      </c>
      <c r="Q67" s="169">
        <f>ROUND(E67*P67,2)</f>
        <v>0</v>
      </c>
      <c r="R67" s="169"/>
      <c r="S67" s="169" t="s">
        <v>124</v>
      </c>
      <c r="T67" s="170" t="s">
        <v>107</v>
      </c>
      <c r="U67" s="156">
        <v>0.13</v>
      </c>
      <c r="V67" s="156">
        <f>ROUND(E67*U67,2)</f>
        <v>0.26</v>
      </c>
      <c r="W67" s="156"/>
      <c r="X67" s="156" t="s">
        <v>130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131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>
      <c r="A68" s="154"/>
      <c r="B68" s="155"/>
      <c r="C68" s="180" t="s">
        <v>199</v>
      </c>
      <c r="D68" s="178"/>
      <c r="E68" s="179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133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>
      <c r="A69" s="154"/>
      <c r="B69" s="155"/>
      <c r="C69" s="180" t="s">
        <v>200</v>
      </c>
      <c r="D69" s="178"/>
      <c r="E69" s="179">
        <v>2</v>
      </c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47"/>
      <c r="Z69" s="147"/>
      <c r="AA69" s="147"/>
      <c r="AB69" s="147"/>
      <c r="AC69" s="147"/>
      <c r="AD69" s="147"/>
      <c r="AE69" s="147"/>
      <c r="AF69" s="147"/>
      <c r="AG69" s="147" t="s">
        <v>133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>
      <c r="A70" s="154"/>
      <c r="B70" s="155"/>
      <c r="C70" s="241"/>
      <c r="D70" s="242"/>
      <c r="E70" s="242"/>
      <c r="F70" s="242"/>
      <c r="G70" s="242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47"/>
      <c r="Z70" s="147"/>
      <c r="AA70" s="147"/>
      <c r="AB70" s="147"/>
      <c r="AC70" s="147"/>
      <c r="AD70" s="147"/>
      <c r="AE70" s="147"/>
      <c r="AF70" s="147"/>
      <c r="AG70" s="147" t="s">
        <v>112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>
      <c r="A71" s="3"/>
      <c r="B71" s="4"/>
      <c r="C71" s="175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v>15</v>
      </c>
      <c r="AF71">
        <v>21</v>
      </c>
      <c r="AG71" t="s">
        <v>88</v>
      </c>
    </row>
    <row r="72" spans="1:60">
      <c r="A72" s="150"/>
      <c r="B72" s="151" t="s">
        <v>29</v>
      </c>
      <c r="C72" s="176"/>
      <c r="D72" s="152"/>
      <c r="E72" s="153"/>
      <c r="F72" s="153"/>
      <c r="G72" s="172">
        <f>G8+G26+G31+G36+G44+G51+G60+G63+G66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f>SUMIF(L7:L70,AE71,G7:G70)</f>
        <v>0</v>
      </c>
      <c r="AF72">
        <f>SUMIF(L7:L70,AF71,G7:G70)</f>
        <v>0</v>
      </c>
      <c r="AG72" t="s">
        <v>127</v>
      </c>
    </row>
    <row r="73" spans="1:60">
      <c r="C73" s="177"/>
      <c r="D73" s="10"/>
      <c r="AG73" t="s">
        <v>128</v>
      </c>
    </row>
    <row r="74" spans="1:60">
      <c r="D74" s="10"/>
    </row>
    <row r="75" spans="1:60">
      <c r="D75" s="10"/>
    </row>
    <row r="76" spans="1:60">
      <c r="D76" s="10"/>
    </row>
    <row r="77" spans="1:60">
      <c r="D77" s="10"/>
    </row>
    <row r="78" spans="1:60">
      <c r="D78" s="10"/>
    </row>
    <row r="79" spans="1:60">
      <c r="D79" s="10"/>
    </row>
    <row r="80" spans="1:60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</sheetData>
  <sheetProtection password="8125" sheet="1" objects="1" scenarios="1"/>
  <mergeCells count="21">
    <mergeCell ref="C46:G46"/>
    <mergeCell ref="A1:G1"/>
    <mergeCell ref="C2:G2"/>
    <mergeCell ref="C3:G3"/>
    <mergeCell ref="C4:G4"/>
    <mergeCell ref="C25:G25"/>
    <mergeCell ref="C30:G30"/>
    <mergeCell ref="C33:G33"/>
    <mergeCell ref="C35:G35"/>
    <mergeCell ref="C38:G38"/>
    <mergeCell ref="C39:G39"/>
    <mergeCell ref="C43:G43"/>
    <mergeCell ref="C62:G62"/>
    <mergeCell ref="C65:G65"/>
    <mergeCell ref="C70:G70"/>
    <mergeCell ref="C48:G48"/>
    <mergeCell ref="C50:G50"/>
    <mergeCell ref="C53:G53"/>
    <mergeCell ref="C55:G55"/>
    <mergeCell ref="C57:G57"/>
    <mergeCell ref="C59:G5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Matěj</cp:lastModifiedBy>
  <cp:lastPrinted>2019-03-19T12:27:02Z</cp:lastPrinted>
  <dcterms:created xsi:type="dcterms:W3CDTF">2009-04-08T07:15:50Z</dcterms:created>
  <dcterms:modified xsi:type="dcterms:W3CDTF">2021-02-04T16:10:50Z</dcterms:modified>
</cp:coreProperties>
</file>